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выше'!$A$1:$P$26</definedName>
  </definedNames>
  <calcPr fullCalcOnLoad="1"/>
</workbook>
</file>

<file path=xl/sharedStrings.xml><?xml version="1.0" encoding="utf-8"?>
<sst xmlns="http://schemas.openxmlformats.org/spreadsheetml/2006/main" count="57" uniqueCount="32">
  <si>
    <t>Сетевой район (РЭС)</t>
  </si>
  <si>
    <t>Тип</t>
  </si>
  <si>
    <t>Т-1</t>
  </si>
  <si>
    <t>Т-2</t>
  </si>
  <si>
    <t xml:space="preserve">ПС "АЛПБ"                                                      </t>
  </si>
  <si>
    <t>ПС " Кургат"</t>
  </si>
  <si>
    <t>п. Шестаково ГПП</t>
  </si>
  <si>
    <t>ПС № 18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</si>
  <si>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</si>
  <si>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</si>
  <si>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</si>
  <si>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</si>
  <si>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МВА</t>
  </si>
  <si>
    <t>МВт</t>
  </si>
  <si>
    <t>Примечание</t>
  </si>
  <si>
    <t>-</t>
  </si>
  <si>
    <t>ТМ-27,5/6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</si>
  <si>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</si>
  <si>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</si>
  <si>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</si>
  <si>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</si>
  <si>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</si>
  <si>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</si>
  <si>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Работа с ограничением</t>
  </si>
  <si>
    <t>РЭС-1</t>
  </si>
  <si>
    <t>РЭС-2</t>
  </si>
  <si>
    <t>РЭС-4</t>
  </si>
  <si>
    <t>п.Соцгородок КТП-4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</si>
  <si>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31 марта 2012г.</t>
  </si>
  <si>
    <t>Текущий объем свободной мощности с учетом присоединенных потребителей на 31.03.2012г.</t>
  </si>
  <si>
    <t>Объем свободной мощности с учетом присоединенных потребителей и заключенных договоров на ТП и поданных заявок на ТП на 319.03.2012г.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</si>
  <si>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31.03.2012г.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</si>
</sst>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4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4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4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23" xfId="0" applyNumberFormat="1" applyFont="1" applyFill="1" applyBorder="1" applyAlignment="1">
      <alignment horizontal="center" vertical="center" wrapText="1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4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center" wrapText="1"/>
    </xf>
    <xf numFmtId="184" fontId="4" fillId="0" borderId="30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0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P18" sqref="P18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94" t="s">
        <v>28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4" customHeight="1" thickBot="1">
      <c r="B5" s="9" t="s">
        <v>0</v>
      </c>
      <c r="C5" s="10" t="s">
        <v>8</v>
      </c>
      <c r="D5" s="10" t="s">
        <v>1</v>
      </c>
      <c r="E5" s="11" t="s">
        <v>9</v>
      </c>
      <c r="F5" s="90" t="s">
        <v>19</v>
      </c>
      <c r="G5" s="91"/>
      <c r="H5" s="10" t="s">
        <v>17</v>
      </c>
      <c r="I5" s="90" t="s">
        <v>18</v>
      </c>
      <c r="J5" s="91"/>
      <c r="K5" s="92" t="s">
        <v>22</v>
      </c>
      <c r="L5" s="93"/>
      <c r="M5" s="12" t="s">
        <v>29</v>
      </c>
      <c r="N5" s="13" t="s">
        <v>30</v>
      </c>
      <c r="O5" s="14" t="s">
        <v>31</v>
      </c>
      <c r="P5" s="15" t="s">
        <v>14</v>
      </c>
    </row>
    <row r="6" spans="2:16" ht="13.5" thickBot="1">
      <c r="B6" s="33"/>
      <c r="C6" s="34"/>
      <c r="D6" s="35"/>
      <c r="E6" s="12" t="s">
        <v>12</v>
      </c>
      <c r="F6" s="12" t="s">
        <v>12</v>
      </c>
      <c r="G6" s="36" t="s">
        <v>20</v>
      </c>
      <c r="H6" s="12" t="s">
        <v>13</v>
      </c>
      <c r="I6" s="12" t="s">
        <v>12</v>
      </c>
      <c r="J6" s="12" t="s">
        <v>20</v>
      </c>
      <c r="K6" s="12" t="s">
        <v>12</v>
      </c>
      <c r="L6" s="36" t="s">
        <v>20</v>
      </c>
      <c r="M6" s="12" t="s">
        <v>12</v>
      </c>
      <c r="N6" s="37" t="s">
        <v>12</v>
      </c>
      <c r="O6" s="13" t="s">
        <v>12</v>
      </c>
      <c r="P6" s="32"/>
    </row>
    <row r="7" spans="2:16" ht="15.75">
      <c r="B7" s="79"/>
      <c r="C7" s="4"/>
      <c r="D7" s="3"/>
      <c r="E7" s="3"/>
      <c r="F7" s="3"/>
      <c r="G7" s="3"/>
      <c r="H7" s="5"/>
      <c r="I7" s="5"/>
      <c r="J7" s="73"/>
      <c r="K7" s="5"/>
      <c r="L7" s="73"/>
      <c r="M7" s="5"/>
      <c r="N7" s="6"/>
      <c r="O7" s="7"/>
      <c r="P7" s="8"/>
    </row>
    <row r="8" spans="2:17" ht="15.75">
      <c r="B8" s="88" t="s">
        <v>24</v>
      </c>
      <c r="C8" s="41" t="s">
        <v>4</v>
      </c>
      <c r="D8" s="16"/>
      <c r="E8" s="17">
        <f>SUM(E9:E10)</f>
        <v>7.2</v>
      </c>
      <c r="F8" s="47">
        <f>SUM(F9:F10)</f>
        <v>2.4151</v>
      </c>
      <c r="G8" s="65"/>
      <c r="H8" s="48">
        <v>2.8</v>
      </c>
      <c r="I8" s="48">
        <f>F8+H8/0.85</f>
        <v>5.709217647058823</v>
      </c>
      <c r="J8" s="65"/>
      <c r="K8" s="48">
        <f>I8</f>
        <v>5.709217647058823</v>
      </c>
      <c r="L8" s="77">
        <f>K8/E9</f>
        <v>1.7841305147058821</v>
      </c>
      <c r="M8" s="75">
        <f>E9*1.4-F8</f>
        <v>2.0648999999999997</v>
      </c>
      <c r="N8" s="74">
        <f>E9*1.4-I8</f>
        <v>-1.2292176470588236</v>
      </c>
      <c r="O8" s="75">
        <f>IF(L8&gt;1.4,0,(E9*140/100)-I8)</f>
        <v>0</v>
      </c>
      <c r="P8" s="81" t="s">
        <v>21</v>
      </c>
      <c r="Q8" s="2"/>
    </row>
    <row r="9" spans="2:17" ht="15.75">
      <c r="B9" s="88"/>
      <c r="C9" s="19" t="s">
        <v>2</v>
      </c>
      <c r="D9" s="18" t="s">
        <v>10</v>
      </c>
      <c r="E9" s="17">
        <v>3.2</v>
      </c>
      <c r="F9" s="47">
        <v>1.2259</v>
      </c>
      <c r="G9" s="65">
        <f>F9/E9</f>
        <v>0.38309374999999996</v>
      </c>
      <c r="H9" s="48"/>
      <c r="I9" s="48"/>
      <c r="J9" s="65"/>
      <c r="K9" s="48"/>
      <c r="L9" s="65"/>
      <c r="M9" s="47"/>
      <c r="N9" s="49"/>
      <c r="O9" s="47"/>
      <c r="P9" s="87"/>
      <c r="Q9" s="2"/>
    </row>
    <row r="10" spans="2:17" ht="15.75">
      <c r="B10" s="88"/>
      <c r="C10" s="19" t="s">
        <v>3</v>
      </c>
      <c r="D10" s="18" t="s">
        <v>10</v>
      </c>
      <c r="E10" s="17">
        <v>4</v>
      </c>
      <c r="F10" s="47">
        <v>1.1892</v>
      </c>
      <c r="G10" s="65">
        <f>F10/E10</f>
        <v>0.2973</v>
      </c>
      <c r="H10" s="48"/>
      <c r="I10" s="48"/>
      <c r="J10" s="65"/>
      <c r="K10" s="48"/>
      <c r="L10" s="65"/>
      <c r="M10" s="47"/>
      <c r="N10" s="49"/>
      <c r="O10" s="47"/>
      <c r="P10" s="82"/>
      <c r="Q10" s="2"/>
    </row>
    <row r="11" spans="2:17" ht="15.75">
      <c r="B11" s="88"/>
      <c r="C11" s="20"/>
      <c r="D11" s="21"/>
      <c r="E11" s="22"/>
      <c r="F11" s="50"/>
      <c r="G11" s="66"/>
      <c r="H11" s="51"/>
      <c r="I11" s="51"/>
      <c r="J11" s="66"/>
      <c r="K11" s="51"/>
      <c r="L11" s="66"/>
      <c r="M11" s="50"/>
      <c r="N11" s="52"/>
      <c r="O11" s="50"/>
      <c r="P11" s="53"/>
      <c r="Q11" s="2"/>
    </row>
    <row r="12" spans="2:16" ht="14.25">
      <c r="B12" s="88"/>
      <c r="C12" s="42" t="s">
        <v>5</v>
      </c>
      <c r="D12" s="24"/>
      <c r="E12" s="17">
        <f>SUM(E13:E14)</f>
        <v>3.4000000000000004</v>
      </c>
      <c r="F12" s="47">
        <f>SUM(F13:F14)</f>
        <v>2.7504</v>
      </c>
      <c r="G12" s="67"/>
      <c r="H12" s="47">
        <f>0.2903+0.095+0.015+0.03</f>
        <v>0.4303</v>
      </c>
      <c r="I12" s="47">
        <f>F12+H12/0.85</f>
        <v>3.256635294117647</v>
      </c>
      <c r="J12" s="67"/>
      <c r="K12" s="47">
        <f>I12</f>
        <v>3.256635294117647</v>
      </c>
      <c r="L12" s="76">
        <f>K12/E13</f>
        <v>2.0353970588235293</v>
      </c>
      <c r="M12" s="75">
        <f>E13*1.4-F12</f>
        <v>-0.5104000000000002</v>
      </c>
      <c r="N12" s="74">
        <f>E13*1.4-I12</f>
        <v>-1.016635294117647</v>
      </c>
      <c r="O12" s="75">
        <f>IF(L12&gt;1.4,0,(E13*140/100)-I12)</f>
        <v>0</v>
      </c>
      <c r="P12" s="81" t="s">
        <v>21</v>
      </c>
    </row>
    <row r="13" spans="2:16" ht="12.75">
      <c r="B13" s="88"/>
      <c r="C13" s="25" t="s">
        <v>2</v>
      </c>
      <c r="D13" s="17" t="s">
        <v>11</v>
      </c>
      <c r="E13" s="17">
        <v>1.6</v>
      </c>
      <c r="F13" s="47">
        <v>1.3244</v>
      </c>
      <c r="G13" s="67">
        <f>F13/E13</f>
        <v>0.82775</v>
      </c>
      <c r="H13" s="47"/>
      <c r="I13" s="47"/>
      <c r="J13" s="67"/>
      <c r="K13" s="47"/>
      <c r="L13" s="67"/>
      <c r="M13" s="47"/>
      <c r="N13" s="49"/>
      <c r="O13" s="47"/>
      <c r="P13" s="87"/>
    </row>
    <row r="14" spans="2:16" ht="12.75">
      <c r="B14" s="89"/>
      <c r="C14" s="25" t="s">
        <v>3</v>
      </c>
      <c r="D14" s="17" t="s">
        <v>11</v>
      </c>
      <c r="E14" s="17">
        <v>1.8</v>
      </c>
      <c r="F14" s="47">
        <v>1.426</v>
      </c>
      <c r="G14" s="67">
        <f>F14/E14</f>
        <v>0.7922222222222222</v>
      </c>
      <c r="H14" s="47"/>
      <c r="I14" s="47"/>
      <c r="J14" s="67"/>
      <c r="K14" s="47"/>
      <c r="L14" s="67"/>
      <c r="M14" s="47"/>
      <c r="N14" s="49"/>
      <c r="O14" s="47"/>
      <c r="P14" s="82"/>
    </row>
    <row r="15" spans="2:16" ht="15.75" customHeight="1">
      <c r="B15" s="27"/>
      <c r="C15" s="26"/>
      <c r="D15" s="22"/>
      <c r="E15" s="22"/>
      <c r="F15" s="50"/>
      <c r="G15" s="68"/>
      <c r="H15" s="50"/>
      <c r="I15" s="50"/>
      <c r="J15" s="68"/>
      <c r="K15" s="50"/>
      <c r="L15" s="68"/>
      <c r="M15" s="50"/>
      <c r="N15" s="52"/>
      <c r="O15" s="50"/>
      <c r="P15" s="53"/>
    </row>
    <row r="16" spans="2:16" ht="14.25">
      <c r="B16" s="84" t="s">
        <v>25</v>
      </c>
      <c r="C16" s="43" t="s">
        <v>6</v>
      </c>
      <c r="D16" s="39"/>
      <c r="E16" s="29">
        <f>E17</f>
        <v>0.75</v>
      </c>
      <c r="F16" s="56">
        <f>F17</f>
        <v>0.9815</v>
      </c>
      <c r="G16" s="69"/>
      <c r="H16" s="59">
        <v>0.128</v>
      </c>
      <c r="I16" s="48">
        <f>F16+H16/0.9</f>
        <v>1.1237222222222223</v>
      </c>
      <c r="J16" s="69"/>
      <c r="K16" s="59" t="s">
        <v>15</v>
      </c>
      <c r="L16" s="69" t="s">
        <v>15</v>
      </c>
      <c r="M16" s="75">
        <f>E16*1.05-F16</f>
        <v>-0.19399999999999995</v>
      </c>
      <c r="N16" s="74">
        <f>E16*1.05-I16</f>
        <v>-0.3362222222222222</v>
      </c>
      <c r="O16" s="75">
        <f>IF((E16*1.05-I16)&gt;0,(E16*105/100)-I16,0)</f>
        <v>0</v>
      </c>
      <c r="P16" s="81" t="s">
        <v>21</v>
      </c>
    </row>
    <row r="17" spans="2:16" ht="12.75">
      <c r="B17" s="85"/>
      <c r="C17" s="30" t="s">
        <v>2</v>
      </c>
      <c r="D17" s="30" t="s">
        <v>16</v>
      </c>
      <c r="E17" s="29">
        <v>0.75</v>
      </c>
      <c r="F17" s="56">
        <v>0.9815</v>
      </c>
      <c r="G17" s="69">
        <f>F17/E17</f>
        <v>1.3086666666666666</v>
      </c>
      <c r="H17" s="59"/>
      <c r="I17" s="59"/>
      <c r="J17" s="69"/>
      <c r="K17" s="59"/>
      <c r="L17" s="69"/>
      <c r="M17" s="56"/>
      <c r="N17" s="57"/>
      <c r="O17" s="56"/>
      <c r="P17" s="82"/>
    </row>
    <row r="18" spans="2:16" ht="12.75">
      <c r="B18" s="85"/>
      <c r="C18" s="44"/>
      <c r="D18" s="40"/>
      <c r="E18" s="23"/>
      <c r="F18" s="51"/>
      <c r="G18" s="70"/>
      <c r="H18" s="60"/>
      <c r="I18" s="60"/>
      <c r="J18" s="70"/>
      <c r="K18" s="60"/>
      <c r="L18" s="70"/>
      <c r="M18" s="51"/>
      <c r="N18" s="58"/>
      <c r="O18" s="51"/>
      <c r="P18" s="53"/>
    </row>
    <row r="19" spans="2:16" ht="14.25">
      <c r="B19" s="85"/>
      <c r="C19" s="43" t="s">
        <v>27</v>
      </c>
      <c r="D19" s="30"/>
      <c r="E19" s="29">
        <f>E20</f>
        <v>1</v>
      </c>
      <c r="F19" s="56">
        <f>F20</f>
        <v>0.8083</v>
      </c>
      <c r="G19" s="69"/>
      <c r="H19" s="59">
        <v>0.137</v>
      </c>
      <c r="I19" s="48">
        <f>F19+H19/0.9</f>
        <v>0.9605222222222223</v>
      </c>
      <c r="J19" s="69"/>
      <c r="K19" s="59" t="s">
        <v>15</v>
      </c>
      <c r="L19" s="69" t="s">
        <v>15</v>
      </c>
      <c r="M19" s="47">
        <f>E19*1.05-F19</f>
        <v>0.24170000000000003</v>
      </c>
      <c r="N19" s="49">
        <f>E19*1.05-I19</f>
        <v>0.08947777777777777</v>
      </c>
      <c r="O19" s="47">
        <f>IF((E19*1.05-I19)&gt;0,(E19*105/100)-I19,0)</f>
        <v>0.08947777777777777</v>
      </c>
      <c r="P19" s="81" t="s">
        <v>23</v>
      </c>
    </row>
    <row r="20" spans="2:16" ht="12.75">
      <c r="B20" s="85"/>
      <c r="C20" s="30" t="s">
        <v>2</v>
      </c>
      <c r="D20" s="30" t="s">
        <v>16</v>
      </c>
      <c r="E20" s="29">
        <v>1</v>
      </c>
      <c r="F20" s="56">
        <v>0.8083</v>
      </c>
      <c r="G20" s="69">
        <f>F20/E20</f>
        <v>0.8083</v>
      </c>
      <c r="H20" s="59"/>
      <c r="I20" s="59"/>
      <c r="J20" s="69"/>
      <c r="K20" s="59"/>
      <c r="L20" s="69"/>
      <c r="M20" s="56"/>
      <c r="N20" s="57"/>
      <c r="O20" s="56"/>
      <c r="P20" s="82"/>
    </row>
    <row r="21" spans="2:16" ht="12.75">
      <c r="B21" s="86"/>
      <c r="C21" s="44"/>
      <c r="D21" s="40"/>
      <c r="E21" s="23"/>
      <c r="F21" s="51"/>
      <c r="G21" s="70"/>
      <c r="H21" s="60"/>
      <c r="I21" s="60"/>
      <c r="J21" s="70"/>
      <c r="K21" s="60"/>
      <c r="L21" s="70"/>
      <c r="M21" s="51"/>
      <c r="N21" s="58"/>
      <c r="O21" s="51"/>
      <c r="P21" s="53"/>
    </row>
    <row r="22" spans="2:16" ht="14.25">
      <c r="B22" s="85" t="s">
        <v>26</v>
      </c>
      <c r="C22" s="46" t="s">
        <v>7</v>
      </c>
      <c r="D22" s="31"/>
      <c r="E22" s="28">
        <f>SUM(E23:E24)</f>
        <v>6.3</v>
      </c>
      <c r="F22" s="54">
        <f>SUM(F23:F24)</f>
        <v>3.8513</v>
      </c>
      <c r="G22" s="71"/>
      <c r="H22" s="61">
        <v>0.65</v>
      </c>
      <c r="I22" s="54">
        <f>F22+H22/0.85</f>
        <v>4.616005882352941</v>
      </c>
      <c r="J22" s="71"/>
      <c r="K22" s="61">
        <f>I22</f>
        <v>4.616005882352941</v>
      </c>
      <c r="L22" s="78">
        <f>K22/E23</f>
        <v>1.4653986928104576</v>
      </c>
      <c r="M22" s="75">
        <f>E23*1.4-F22</f>
        <v>0.5586999999999991</v>
      </c>
      <c r="N22" s="74">
        <f>E23*1.4-I22</f>
        <v>-0.20600588235294204</v>
      </c>
      <c r="O22" s="75">
        <f>IF(L22&gt;1.4,0,(E23*140/100)-I22)</f>
        <v>0</v>
      </c>
      <c r="P22" s="81" t="s">
        <v>21</v>
      </c>
    </row>
    <row r="23" spans="2:16" ht="12.75">
      <c r="B23" s="85"/>
      <c r="C23" s="31" t="s">
        <v>2</v>
      </c>
      <c r="D23" s="31" t="s">
        <v>10</v>
      </c>
      <c r="E23" s="28">
        <v>3.15</v>
      </c>
      <c r="F23" s="54">
        <v>1.834</v>
      </c>
      <c r="G23" s="71">
        <f>F23/E23</f>
        <v>0.5822222222222223</v>
      </c>
      <c r="H23" s="61"/>
      <c r="I23" s="61"/>
      <c r="J23" s="71"/>
      <c r="K23" s="61"/>
      <c r="L23" s="71"/>
      <c r="M23" s="54"/>
      <c r="N23" s="55"/>
      <c r="O23" s="54"/>
      <c r="P23" s="87"/>
    </row>
    <row r="24" spans="2:16" ht="12.75">
      <c r="B24" s="85"/>
      <c r="C24" s="31" t="s">
        <v>3</v>
      </c>
      <c r="D24" s="31" t="s">
        <v>10</v>
      </c>
      <c r="E24" s="28">
        <v>3.15</v>
      </c>
      <c r="F24" s="54">
        <v>2.0173</v>
      </c>
      <c r="G24" s="71">
        <f>F24/E24</f>
        <v>0.6404126984126984</v>
      </c>
      <c r="H24" s="61"/>
      <c r="I24" s="61"/>
      <c r="J24" s="71"/>
      <c r="K24" s="61"/>
      <c r="L24" s="71"/>
      <c r="M24" s="54"/>
      <c r="N24" s="55"/>
      <c r="O24" s="54"/>
      <c r="P24" s="82"/>
    </row>
    <row r="25" spans="2:16" ht="13.5" thickBot="1">
      <c r="B25" s="80"/>
      <c r="C25" s="45"/>
      <c r="D25" s="45"/>
      <c r="E25" s="45"/>
      <c r="F25" s="62"/>
      <c r="G25" s="72"/>
      <c r="H25" s="62"/>
      <c r="I25" s="62"/>
      <c r="J25" s="62"/>
      <c r="K25" s="62"/>
      <c r="L25" s="72"/>
      <c r="M25" s="62"/>
      <c r="N25" s="63"/>
      <c r="O25" s="62"/>
      <c r="P25" s="64"/>
    </row>
    <row r="30" spans="2:16" ht="15.75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</row>
  </sheetData>
  <sheetProtection/>
  <mergeCells count="13">
    <mergeCell ref="B8:B14"/>
    <mergeCell ref="F5:G5"/>
    <mergeCell ref="K5:L5"/>
    <mergeCell ref="B3:P3"/>
    <mergeCell ref="I5:J5"/>
    <mergeCell ref="P8:P10"/>
    <mergeCell ref="P12:P14"/>
    <mergeCell ref="P16:P17"/>
    <mergeCell ref="P19:P20"/>
    <mergeCell ref="B30:P30"/>
    <mergeCell ref="B16:B21"/>
    <mergeCell ref="B22:B24"/>
    <mergeCell ref="P22:P24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2012-04-16T05:57:47Z</dcterms:modified>
  <cp:category/>
  <cp:version/>
  <cp:contentType/>
  <cp:contentStatus/>
</cp:coreProperties>
</file>