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3665" windowHeight="11280" activeTab="2"/>
  </bookViews>
  <sheets>
    <sheet name="П.1.1 " sheetId="7" r:id="rId1"/>
    <sheet name="П.1.3" sheetId="4" r:id="rId2"/>
    <sheet name="П.2.2" sheetId="8" r:id="rId3"/>
  </sheets>
  <definedNames>
    <definedName name="_xlnm._FilterDatabase" localSheetId="0" hidden="1">'П.1.1 '!#REF!</definedName>
    <definedName name="_xlnm._FilterDatabase" localSheetId="1" hidden="1">П.1.3!$V$15:$AA$78</definedName>
    <definedName name="_xlnm._FilterDatabase" localSheetId="2" hidden="1">П.2.2!$A$16:$HC$38</definedName>
    <definedName name="_xlnm.Print_Area" localSheetId="0">'П.1.1 '!$A$1:$U$77</definedName>
    <definedName name="_xlnm.Print_Area" localSheetId="1">П.1.3!$A$1:$AI$79</definedName>
    <definedName name="_xlnm.Print_Area" localSheetId="2">П.2.2!$A$1:$AA$50</definedName>
  </definedNames>
  <calcPr calcId="162913"/>
</workbook>
</file>

<file path=xl/calcChain.xml><?xml version="1.0" encoding="utf-8"?>
<calcChain xmlns="http://schemas.openxmlformats.org/spreadsheetml/2006/main">
  <c r="U25" i="7" l="1"/>
  <c r="S18" i="7" l="1"/>
  <c r="V49" i="4" l="1"/>
  <c r="AF49" i="4"/>
  <c r="AG25" i="4"/>
  <c r="W25" i="4"/>
  <c r="O47" i="7"/>
  <c r="D47" i="7" s="1"/>
  <c r="E21" i="8"/>
  <c r="V27" i="4"/>
  <c r="AF27" i="4"/>
  <c r="Y25" i="4"/>
  <c r="V25" i="4"/>
  <c r="D51" i="7"/>
  <c r="Y49" i="4" l="1"/>
  <c r="G25" i="7"/>
  <c r="O25" i="7"/>
  <c r="D23" i="7"/>
  <c r="R43" i="7" l="1"/>
  <c r="R42" i="7" s="1"/>
  <c r="D25" i="7"/>
  <c r="Y27" i="4"/>
  <c r="AF25" i="4"/>
  <c r="U23" i="7"/>
  <c r="G23" i="7" s="1"/>
  <c r="H23" i="7" s="1"/>
  <c r="Q23" i="8"/>
  <c r="AI27" i="4"/>
  <c r="O27" i="4" s="1"/>
  <c r="H25" i="7"/>
  <c r="U18" i="4"/>
  <c r="V18" i="4"/>
  <c r="W18" i="4"/>
  <c r="X18" i="4"/>
  <c r="Y18" i="4"/>
  <c r="T18" i="4"/>
  <c r="U20" i="4"/>
  <c r="U19" i="4" s="1"/>
  <c r="V20" i="4"/>
  <c r="V19" i="4" s="1"/>
  <c r="W20" i="4"/>
  <c r="W19" i="4" s="1"/>
  <c r="X20" i="4"/>
  <c r="X19" i="4" s="1"/>
  <c r="Y20" i="4"/>
  <c r="Y19" i="4" s="1"/>
  <c r="T20" i="4"/>
  <c r="T19" i="4" s="1"/>
  <c r="U45" i="4"/>
  <c r="U44" i="4" s="1"/>
  <c r="V45" i="4"/>
  <c r="V44" i="4" s="1"/>
  <c r="W45" i="4"/>
  <c r="W44" i="4" s="1"/>
  <c r="X45" i="4"/>
  <c r="X44" i="4" s="1"/>
  <c r="Y45" i="4"/>
  <c r="Y44" i="4" s="1"/>
  <c r="T45" i="4"/>
  <c r="T44" i="4" s="1"/>
  <c r="AI25" i="4" l="1"/>
  <c r="O25" i="4" s="1"/>
  <c r="Q21" i="8"/>
  <c r="R18" i="7"/>
  <c r="G22" i="8"/>
  <c r="AD47" i="4"/>
  <c r="AD48" i="4"/>
  <c r="AE48" i="4"/>
  <c r="AD50" i="4"/>
  <c r="AE50" i="4"/>
  <c r="AF50" i="4"/>
  <c r="AG50" i="4"/>
  <c r="AH50" i="4"/>
  <c r="AD51" i="4"/>
  <c r="AE51" i="4"/>
  <c r="AF51" i="4"/>
  <c r="AG51" i="4"/>
  <c r="AH51" i="4"/>
  <c r="AD52" i="4"/>
  <c r="AE52" i="4"/>
  <c r="AF52" i="4"/>
  <c r="AG52" i="4"/>
  <c r="AH52" i="4"/>
  <c r="AD53" i="4"/>
  <c r="AE53" i="4"/>
  <c r="AF53" i="4"/>
  <c r="AG53" i="4"/>
  <c r="AH53" i="4"/>
  <c r="AD54" i="4"/>
  <c r="AE54" i="4"/>
  <c r="AF54" i="4"/>
  <c r="AG54" i="4"/>
  <c r="AH54" i="4"/>
  <c r="AD55" i="4"/>
  <c r="AE55" i="4"/>
  <c r="AF55" i="4"/>
  <c r="AG55" i="4"/>
  <c r="AH55" i="4"/>
  <c r="AD56" i="4"/>
  <c r="AE56" i="4"/>
  <c r="AF56" i="4"/>
  <c r="AG56" i="4"/>
  <c r="AH56" i="4"/>
  <c r="AD57" i="4"/>
  <c r="AE57" i="4"/>
  <c r="AF57" i="4"/>
  <c r="AH57" i="4"/>
  <c r="AF58" i="4"/>
  <c r="AD59" i="4"/>
  <c r="AE59" i="4"/>
  <c r="AF59" i="4"/>
  <c r="AG59" i="4"/>
  <c r="AH59" i="4"/>
  <c r="AD60" i="4"/>
  <c r="AE60" i="4"/>
  <c r="AF60" i="4"/>
  <c r="AG60" i="4"/>
  <c r="AH60" i="4"/>
  <c r="AD61" i="4"/>
  <c r="AE61" i="4"/>
  <c r="AD62" i="4"/>
  <c r="AE62" i="4"/>
  <c r="AF62" i="4"/>
  <c r="AG62" i="4"/>
  <c r="AH62" i="4"/>
  <c r="AE46" i="4"/>
  <c r="AF46" i="4"/>
  <c r="AG46" i="4"/>
  <c r="AH46" i="4"/>
  <c r="AD46" i="4"/>
  <c r="AD22" i="4"/>
  <c r="AE22" i="4"/>
  <c r="AF22" i="4"/>
  <c r="AG22" i="4"/>
  <c r="AH22" i="4"/>
  <c r="AD23" i="4"/>
  <c r="AE23" i="4"/>
  <c r="AF23" i="4"/>
  <c r="AG23" i="4"/>
  <c r="AH23" i="4"/>
  <c r="AD24" i="4"/>
  <c r="AE24" i="4"/>
  <c r="AF24" i="4"/>
  <c r="AG24" i="4"/>
  <c r="AH24" i="4"/>
  <c r="AD26" i="4"/>
  <c r="AE26" i="4"/>
  <c r="AF26" i="4"/>
  <c r="AG26" i="4"/>
  <c r="AH26" i="4"/>
  <c r="AE21" i="4"/>
  <c r="AF21" i="4"/>
  <c r="AG21" i="4"/>
  <c r="AH21" i="4"/>
  <c r="AD21" i="4"/>
  <c r="T48" i="4"/>
  <c r="U48" i="4"/>
  <c r="Y48" i="4"/>
  <c r="T50" i="4"/>
  <c r="U50" i="4"/>
  <c r="V50" i="4"/>
  <c r="W50" i="4"/>
  <c r="X50" i="4"/>
  <c r="Y50" i="4"/>
  <c r="T51" i="4"/>
  <c r="U51" i="4"/>
  <c r="V51" i="4"/>
  <c r="W51" i="4"/>
  <c r="X51" i="4"/>
  <c r="Y51" i="4"/>
  <c r="T52" i="4"/>
  <c r="U52" i="4"/>
  <c r="V52" i="4"/>
  <c r="W52" i="4"/>
  <c r="X52" i="4"/>
  <c r="Y52" i="4"/>
  <c r="T53" i="4"/>
  <c r="U53" i="4"/>
  <c r="V53" i="4"/>
  <c r="W53" i="4"/>
  <c r="X53" i="4"/>
  <c r="Y53" i="4"/>
  <c r="T54" i="4"/>
  <c r="U54" i="4"/>
  <c r="V54" i="4"/>
  <c r="W54" i="4"/>
  <c r="X54" i="4"/>
  <c r="Y54" i="4"/>
  <c r="T55" i="4"/>
  <c r="U55" i="4"/>
  <c r="V55" i="4"/>
  <c r="W55" i="4"/>
  <c r="X55" i="4"/>
  <c r="Y55" i="4"/>
  <c r="T56" i="4"/>
  <c r="U56" i="4"/>
  <c r="V56" i="4"/>
  <c r="W56" i="4"/>
  <c r="X56" i="4"/>
  <c r="Y56" i="4"/>
  <c r="V58" i="4"/>
  <c r="W59" i="4"/>
  <c r="T60" i="4"/>
  <c r="U60" i="4"/>
  <c r="V60" i="4"/>
  <c r="W60" i="4"/>
  <c r="X60" i="4"/>
  <c r="Y60" i="4"/>
  <c r="T61" i="4"/>
  <c r="U61" i="4"/>
  <c r="Y61" i="4"/>
  <c r="T62" i="4"/>
  <c r="U62" i="4"/>
  <c r="V62" i="4"/>
  <c r="W62" i="4"/>
  <c r="X62" i="4"/>
  <c r="Y62" i="4"/>
  <c r="T47" i="4"/>
  <c r="T22" i="4"/>
  <c r="U22" i="4"/>
  <c r="V22" i="4"/>
  <c r="W22" i="4"/>
  <c r="X22" i="4"/>
  <c r="Y22" i="4"/>
  <c r="T23" i="4"/>
  <c r="U23" i="4"/>
  <c r="V23" i="4"/>
  <c r="W23" i="4"/>
  <c r="X23" i="4"/>
  <c r="Y23" i="4"/>
  <c r="T24" i="4"/>
  <c r="U24" i="4"/>
  <c r="V24" i="4"/>
  <c r="W24" i="4"/>
  <c r="X24" i="4"/>
  <c r="Y24" i="4"/>
  <c r="X26" i="4"/>
  <c r="Y21" i="4"/>
  <c r="U21" i="4"/>
  <c r="V21" i="4"/>
  <c r="W21" i="4"/>
  <c r="X21" i="4"/>
  <c r="T21" i="4"/>
  <c r="AF20" i="4" l="1"/>
  <c r="AF45" i="4"/>
  <c r="L42" i="7"/>
  <c r="AD45" i="4" l="1"/>
  <c r="O56" i="7" l="1"/>
  <c r="Y58" i="4" s="1"/>
  <c r="U44" i="7" l="1"/>
  <c r="AI46" i="4" l="1"/>
  <c r="Q25" i="8"/>
  <c r="L17" i="7"/>
  <c r="U56" i="7" l="1"/>
  <c r="O24" i="7"/>
  <c r="Y26" i="4" s="1"/>
  <c r="J42" i="7"/>
  <c r="O42" i="7"/>
  <c r="G56" i="7" l="1"/>
  <c r="H56" i="7" s="1"/>
  <c r="Q37" i="8"/>
  <c r="AI58" i="4"/>
  <c r="O58" i="4" s="1"/>
  <c r="G38" i="8"/>
  <c r="G36" i="8"/>
  <c r="O46" i="4"/>
  <c r="O17" i="7" l="1"/>
  <c r="N17" i="7"/>
  <c r="M17" i="7"/>
  <c r="K17" i="7"/>
  <c r="J17" i="7"/>
  <c r="N42" i="7"/>
  <c r="M42" i="7"/>
  <c r="K42" i="7"/>
  <c r="O45" i="7"/>
  <c r="D59" i="7"/>
  <c r="D19" i="7"/>
  <c r="U59" i="7"/>
  <c r="U55" i="7"/>
  <c r="U19" i="7"/>
  <c r="U40" i="7"/>
  <c r="U39" i="7" s="1"/>
  <c r="U20" i="7"/>
  <c r="U21" i="7"/>
  <c r="U22" i="7"/>
  <c r="R39" i="7"/>
  <c r="R17" i="7" s="1"/>
  <c r="R16" i="7" s="1"/>
  <c r="D60" i="7"/>
  <c r="D58" i="7"/>
  <c r="O57" i="7"/>
  <c r="D54" i="7"/>
  <c r="D53" i="7"/>
  <c r="D52" i="7"/>
  <c r="D50" i="7"/>
  <c r="D49" i="7"/>
  <c r="D48" i="7"/>
  <c r="D46" i="7"/>
  <c r="D42" i="7"/>
  <c r="T39" i="7"/>
  <c r="S39" i="7"/>
  <c r="S17" i="7" s="1"/>
  <c r="Q39" i="7"/>
  <c r="P39" i="7"/>
  <c r="U24" i="7"/>
  <c r="D24" i="7"/>
  <c r="D22" i="7"/>
  <c r="D21" i="7"/>
  <c r="D20" i="7"/>
  <c r="D17" i="7"/>
  <c r="G55" i="7" l="1"/>
  <c r="H55" i="7" s="1"/>
  <c r="Q36" i="8"/>
  <c r="AI57" i="4"/>
  <c r="D45" i="7"/>
  <c r="Y47" i="4"/>
  <c r="D57" i="7"/>
  <c r="Y59" i="4"/>
  <c r="G19" i="7"/>
  <c r="U18" i="7"/>
  <c r="AI21" i="4"/>
  <c r="O21" i="4" s="1"/>
  <c r="Q17" i="8"/>
  <c r="Q22" i="8"/>
  <c r="AI26" i="4"/>
  <c r="O26" i="4" s="1"/>
  <c r="G59" i="7"/>
  <c r="H59" i="7" s="1"/>
  <c r="Q40" i="8"/>
  <c r="AI61" i="4"/>
  <c r="G22" i="7"/>
  <c r="H22" i="7" s="1"/>
  <c r="AI24" i="4"/>
  <c r="Q20" i="8"/>
  <c r="G21" i="7"/>
  <c r="H21" i="7" s="1"/>
  <c r="Q19" i="8"/>
  <c r="AI23" i="4"/>
  <c r="G20" i="7"/>
  <c r="H20" i="7" s="1"/>
  <c r="Q18" i="8"/>
  <c r="AI22" i="4"/>
  <c r="P43" i="7"/>
  <c r="P42" i="7" s="1"/>
  <c r="U47" i="7"/>
  <c r="G47" i="7" s="1"/>
  <c r="H19" i="7"/>
  <c r="G40" i="7"/>
  <c r="U46" i="7"/>
  <c r="U57" i="7"/>
  <c r="T43" i="7"/>
  <c r="U49" i="7"/>
  <c r="U52" i="7"/>
  <c r="U53" i="7"/>
  <c r="U60" i="7"/>
  <c r="G44" i="7"/>
  <c r="H44" i="7" s="1"/>
  <c r="U48" i="7"/>
  <c r="U50" i="7"/>
  <c r="U54" i="7"/>
  <c r="U51" i="7"/>
  <c r="U58" i="7"/>
  <c r="Q43" i="7"/>
  <c r="S43" i="7"/>
  <c r="P18" i="7"/>
  <c r="P17" i="7" s="1"/>
  <c r="P16" i="7" l="1"/>
  <c r="G49" i="7"/>
  <c r="H49" i="7" s="1"/>
  <c r="Q30" i="8"/>
  <c r="AI51" i="4"/>
  <c r="O51" i="4" s="1"/>
  <c r="AI20" i="4"/>
  <c r="G46" i="7"/>
  <c r="H46" i="7" s="1"/>
  <c r="AI48" i="4"/>
  <c r="Q27" i="8"/>
  <c r="G52" i="7"/>
  <c r="H52" i="7" s="1"/>
  <c r="AI54" i="4"/>
  <c r="Q33" i="8"/>
  <c r="Q31" i="8"/>
  <c r="AI52" i="4"/>
  <c r="G53" i="7"/>
  <c r="H53" i="7" s="1"/>
  <c r="AI55" i="4"/>
  <c r="Q34" i="8"/>
  <c r="G57" i="7"/>
  <c r="H57" i="7" s="1"/>
  <c r="AI59" i="4"/>
  <c r="Q38" i="8"/>
  <c r="Q35" i="8"/>
  <c r="AI56" i="4"/>
  <c r="H47" i="7"/>
  <c r="AI49" i="4"/>
  <c r="Q28" i="8"/>
  <c r="G60" i="7"/>
  <c r="H60" i="7" s="1"/>
  <c r="AI62" i="4"/>
  <c r="Q41" i="8"/>
  <c r="G58" i="7"/>
  <c r="H58" i="7" s="1"/>
  <c r="AI60" i="4"/>
  <c r="Q39" i="8"/>
  <c r="G51" i="7"/>
  <c r="H51" i="7" s="1"/>
  <c r="AI53" i="4"/>
  <c r="Q32" i="8"/>
  <c r="G48" i="7"/>
  <c r="H48" i="7" s="1"/>
  <c r="AI50" i="4"/>
  <c r="Q29" i="8"/>
  <c r="G50" i="7"/>
  <c r="H50" i="7" s="1"/>
  <c r="G54" i="7"/>
  <c r="H54" i="7" s="1"/>
  <c r="Q18" i="7"/>
  <c r="Q17" i="7" s="1"/>
  <c r="T42" i="7"/>
  <c r="Q42" i="7"/>
  <c r="S42" i="7"/>
  <c r="S16" i="7" s="1"/>
  <c r="G39" i="7"/>
  <c r="H40" i="7"/>
  <c r="H39" i="7" s="1"/>
  <c r="Q16" i="7" l="1"/>
  <c r="O59" i="4" l="1"/>
  <c r="O60" i="4"/>
  <c r="O62" i="4" l="1"/>
  <c r="O61" i="4"/>
  <c r="AE41" i="4" l="1"/>
  <c r="AF41" i="4"/>
  <c r="AG41" i="4"/>
  <c r="AH41" i="4"/>
  <c r="AD41" i="4"/>
  <c r="AI42" i="4" l="1"/>
  <c r="AI41" i="4" s="1"/>
  <c r="J16" i="4"/>
  <c r="K16" i="4" s="1"/>
  <c r="L16" i="4" s="1"/>
  <c r="M16" i="4" s="1"/>
  <c r="D16" i="4"/>
  <c r="E16" i="4" s="1"/>
  <c r="F16" i="4" s="1"/>
  <c r="G16" i="4" s="1"/>
  <c r="AD20" i="4" l="1"/>
  <c r="AD19" i="4" s="1"/>
  <c r="AE45" i="4"/>
  <c r="AE44" i="4" s="1"/>
  <c r="AD44" i="4"/>
  <c r="AG45" i="4" l="1"/>
  <c r="AG44" i="4" s="1"/>
  <c r="AD18" i="4"/>
  <c r="AE20" i="4"/>
  <c r="AE19" i="4" s="1"/>
  <c r="AE18" i="4" s="1"/>
  <c r="AF44" i="4"/>
  <c r="O41" i="4"/>
  <c r="AH45" i="4" l="1"/>
  <c r="AH44" i="4" s="1"/>
  <c r="AF19" i="4"/>
  <c r="AF18" i="4" s="1"/>
  <c r="O49" i="4"/>
  <c r="O50" i="4"/>
  <c r="O22" i="4"/>
  <c r="O23" i="4"/>
  <c r="O24" i="4"/>
  <c r="O48" i="4"/>
  <c r="O52" i="4"/>
  <c r="O53" i="4"/>
  <c r="O54" i="4"/>
  <c r="O55" i="4"/>
  <c r="O56" i="4"/>
  <c r="O57" i="4"/>
  <c r="O20" i="4" l="1"/>
  <c r="AG20" i="4"/>
  <c r="AG19" i="4" s="1"/>
  <c r="AG18" i="4" s="1"/>
  <c r="AH20" i="4" l="1"/>
  <c r="AH19" i="4" s="1"/>
  <c r="AH18" i="4" s="1"/>
  <c r="AI19" i="4"/>
  <c r="B17" i="4" l="1"/>
  <c r="C17" i="4" s="1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AI17" i="4" s="1"/>
  <c r="O19" i="4" l="1"/>
  <c r="U45" i="7" l="1"/>
  <c r="Q26" i="8" l="1"/>
  <c r="AI47" i="4"/>
  <c r="U43" i="7"/>
  <c r="U42" i="7" s="1"/>
  <c r="G45" i="7"/>
  <c r="T18" i="7"/>
  <c r="T17" i="7" s="1"/>
  <c r="T16" i="7" s="1"/>
  <c r="U17" i="7"/>
  <c r="AI45" i="4" l="1"/>
  <c r="AI44" i="4" s="1"/>
  <c r="AI18" i="4" s="1"/>
  <c r="O47" i="4"/>
  <c r="O45" i="4" s="1"/>
  <c r="O44" i="4" s="1"/>
  <c r="O18" i="4" s="1"/>
  <c r="H45" i="7"/>
  <c r="G43" i="7"/>
  <c r="G42" i="7" s="1"/>
  <c r="U16" i="7"/>
  <c r="G24" i="7"/>
  <c r="G18" i="7" s="1"/>
  <c r="H43" i="7" l="1"/>
  <c r="H42" i="7" s="1"/>
  <c r="G17" i="7"/>
  <c r="G16" i="7" s="1"/>
  <c r="H24" i="7"/>
  <c r="H18" i="7" l="1"/>
  <c r="H17" i="7" s="1"/>
  <c r="H16" i="7" s="1"/>
</calcChain>
</file>

<file path=xl/sharedStrings.xml><?xml version="1.0" encoding="utf-8"?>
<sst xmlns="http://schemas.openxmlformats.org/spreadsheetml/2006/main" count="610" uniqueCount="298">
  <si>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</si>
  <si>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</si>
  <si>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</si>
  <si>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</si>
  <si>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</si>
  <si>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</si>
  <si>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</si>
  <si>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</si>
  <si>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</si>
  <si>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</si>
  <si>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</si>
  <si>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</si>
  <si>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</si>
  <si>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</si>
  <si>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</si>
  <si>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</si>
  <si>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</si>
  <si>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</si>
  <si>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</si>
  <si>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</si>
  <si>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</si>
  <si>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</si>
  <si>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</si>
  <si>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</si>
  <si>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</si>
  <si>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</si>
  <si>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</si>
  <si>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</si>
  <si>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</si>
  <si>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</si>
  <si>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</si>
  <si>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</si>
  <si>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</si>
  <si>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</si>
  <si>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</si>
  <si>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</si>
  <si>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</si>
  <si>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</si>
  <si>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</si>
  <si>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</si>
  <si>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</si>
  <si>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</si>
  <si>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</si>
  <si>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</si>
  <si>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</si>
  <si>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</si>
  <si>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</si>
  <si>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</si>
  <si>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</si>
  <si>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</si>
  <si>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</si>
  <si>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</si>
  <si>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</si>
  <si>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</si>
  <si>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</si>
  <si>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</si>
  <si>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</si>
  <si>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</si>
  <si>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</si>
  <si>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</si>
  <si>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</si>
  <si>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</si>
  <si>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</si>
  <si>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</si>
  <si>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</si>
  <si>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</si>
  <si>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</si>
  <si>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</si>
  <si>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</si>
  <si>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</si>
  <si>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</si>
  <si>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</si>
  <si>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</si>
  <si>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</si>
  <si>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</si>
  <si>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</si>
  <si>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</si>
  <si>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</si>
  <si>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</si>
  <si>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</si>
  <si>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</si>
  <si>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</si>
  <si>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</si>
  <si>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</si>
  <si>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</si>
  <si>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</si>
  <si>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</si>
  <si>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</si>
  <si>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</si>
  <si>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</si>
  <si>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</si>
  <si>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</si>
  <si>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</si>
  <si>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</si>
  <si>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</si>
  <si>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</si>
  <si>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</si>
  <si>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</si>
  <si>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</si>
  <si>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</si>
  <si>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</si>
  <si>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</si>
  <si>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</si>
  <si>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</si>
  <si>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</si>
  <si>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</si>
  <si>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</si>
  <si>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</si>
  <si>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</si>
  <si>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</si>
  <si>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</si>
  <si>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</si>
  <si>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план 
2020 года</t>
  </si>
  <si>
    <t>план 
2021 года</t>
  </si>
  <si>
    <t>план 
2022 года</t>
  </si>
  <si>
    <t>план 
2023 года</t>
  </si>
  <si>
    <t>план 
2024 года</t>
  </si>
  <si>
    <t>0,75 МВА
2,1 км</t>
  </si>
  <si>
    <t>0,4 МВА
0,8 км</t>
  </si>
  <si>
    <t>4км</t>
  </si>
  <si>
    <t>0,8 МВА
3,7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</si>
  <si>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</si>
  <si>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</si>
  <si>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</si>
  <si>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</si>
  <si>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</si>
  <si>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</si>
  <si>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</si>
  <si>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</si>
  <si>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Акционерное общество "Братская электросетевая компания"</t>
  </si>
  <si>
    <t>2.1.16</t>
  </si>
  <si>
    <t>2.1.17</t>
  </si>
  <si>
    <t>2.1.18</t>
  </si>
  <si>
    <t>Строительство ВЛ-35 кВ,  ПС 35/10кВ в п.Янталь, Усть-Кутского района</t>
  </si>
  <si>
    <t>0,8 МВА
2,3 км</t>
  </si>
  <si>
    <t>0,88 МВА
3 км</t>
  </si>
  <si>
    <t>0,25 МВА
3,2 км</t>
  </si>
  <si>
    <t>1,05 МВА
5,5 км</t>
  </si>
  <si>
    <t>2,16 МВА
6,4 км</t>
  </si>
  <si>
    <t>ПИР</t>
  </si>
  <si>
    <t>Строительство ВЛ-35кВ, ПС 35/6 кВ "Порожская" в жилом районе Порожский города Братск</t>
  </si>
  <si>
    <t>4,4 км</t>
  </si>
  <si>
    <t>Реконструкция ПС 35/6 кВ "Строительная" и строительство 2-х цепной ВЛ-35кВ в городе Усть-Илимске</t>
  </si>
  <si>
    <t>20 МВА
2-х цепная ВЛ-35кВ 
0,4 км</t>
  </si>
  <si>
    <t>1,2 МВА
7,4 км</t>
  </si>
  <si>
    <t>32 МВА
 2-х цепная ВЛ-35 кВ по 3,2 км</t>
  </si>
  <si>
    <t>1,91 МВА
2,4 км</t>
  </si>
  <si>
    <t>0,4 МВА
3 км</t>
  </si>
  <si>
    <t>4,89 МВА
4,9 км</t>
  </si>
  <si>
    <t>1,9 км</t>
  </si>
  <si>
    <t>12,8 км</t>
  </si>
  <si>
    <t>2,29 МВА
0,5км</t>
  </si>
  <si>
    <t>2,06 МВА
3,4 км</t>
  </si>
  <si>
    <t>1,53 МВА
2,5 км</t>
  </si>
  <si>
    <t>0,4 МВА
2,8 км</t>
  </si>
  <si>
    <t>4,77 МВА
9,8 км</t>
  </si>
  <si>
    <t>2,41 МВА
8,9 км</t>
  </si>
  <si>
    <t>1,6 МВА</t>
  </si>
  <si>
    <t>3,8 МВА
17 км</t>
  </si>
  <si>
    <t>2,52 МВА
4,4 км</t>
  </si>
  <si>
    <t>0,8 МВА
5,3 км</t>
  </si>
  <si>
    <t>2 МВА
12 км</t>
  </si>
  <si>
    <t>9,16 МВА
43,1 км</t>
  </si>
  <si>
    <t>2,8 МВА
7,4 км</t>
  </si>
  <si>
    <t>5,39 МВА
22,9 км</t>
  </si>
  <si>
    <t>0,4 МВА
4,1 км</t>
  </si>
  <si>
    <t>0,4 МВА
2,4 км</t>
  </si>
  <si>
    <t>4,87 МВА
15,7 км</t>
  </si>
  <si>
    <t>7,2 МВА
12,2 км</t>
  </si>
  <si>
    <t>18,86 МВА
66,85</t>
  </si>
  <si>
    <t>15,86 МВА
31,5 км</t>
  </si>
  <si>
    <t xml:space="preserve">26,06 МВА
79,05 км </t>
  </si>
  <si>
    <t>Перечень инвестиционных проектов на период реализации инвестиционной программы на 2020 - 2024 годы и план их финансирования</t>
  </si>
  <si>
    <t>Приложение № 2.2
к Приказу Минэнерго России
от 24.03.2010 № 114</t>
  </si>
  <si>
    <t>Краткое описание инвестиционной программы 2020 - 2024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</si>
  <si>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</si>
  <si>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</si>
  <si>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</si>
  <si>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</si>
  <si>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</si>
  <si>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Сроки реализации проекта</t>
  </si>
  <si>
    <t>Наличие исходно-разрешительной документации</t>
  </si>
  <si>
    <t>Процент освоения сметной стоимости
на 01.01 года №,
%</t>
  </si>
  <si>
    <t>Техническая готовность объекта
на 01.01.20__,
% **</t>
  </si>
  <si>
    <t>Стоимость объекта, млн. рублей</t>
  </si>
  <si>
    <t>Остаточная стоимость объекта на 01.01. года №,
млн. рублей</t>
  </si>
  <si>
    <t>Обоснование необходимости реализации проекта</t>
  </si>
  <si>
    <t>Показатели экономической эффективности реализации инвестиционного проекта ****</t>
  </si>
  <si>
    <t>мощность,
 МВА</t>
  </si>
  <si>
    <t>выработка,
млн. кВт/ч</t>
  </si>
  <si>
    <t>длина ВЛ/КЛ, км</t>
  </si>
  <si>
    <t>год
начала строитель-ства</t>
  </si>
  <si>
    <t>год
ввода в эксплуата-цию</t>
  </si>
  <si>
    <t>утвержденная проектно-сметная документация
(+; -)</t>
  </si>
  <si>
    <t>заключение Главгосэкспертизы
 России
(+; -)</t>
  </si>
  <si>
    <t>оформленный в соответствии с законодательством землеотвод
(+; -)</t>
  </si>
  <si>
    <t>разрешение
на строительство
(+; -)</t>
  </si>
  <si>
    <t>в соответствии
с проектно-
сметной
документацией ***</t>
  </si>
  <si>
    <t>в соответствии
с итогами конкурсов
и заключенны-ми договорами</t>
  </si>
  <si>
    <t>решаемые задачи *</t>
  </si>
  <si>
    <t>режимно-балансовая необходимость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</si>
  <si>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</si>
  <si>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Доходность</t>
  </si>
  <si>
    <t>Срок окупаемости</t>
  </si>
  <si>
    <t>NPV,
млн. рублей</t>
  </si>
  <si>
    <t>IRR,
%</t>
  </si>
  <si>
    <t>простой</t>
  </si>
  <si>
    <t>дискон-
тиро-
ванный</t>
  </si>
  <si>
    <t>Иркутская область</t>
  </si>
  <si>
    <t>г.Братск</t>
  </si>
  <si>
    <t>г.Вихоревка, поселки Братского и Нижнеилимского районов</t>
  </si>
  <si>
    <t>Чунский район</t>
  </si>
  <si>
    <t>Ленинский район города Иркутска, Иркутский и Ангарский районы</t>
  </si>
  <si>
    <t>г. Усть-Илимск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</si>
  <si>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</si>
  <si>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</si>
  <si>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</si>
  <si>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</si>
  <si>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</si>
  <si>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</si>
  <si>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</si>
  <si>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</si>
  <si>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</si>
  <si>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</si>
  <si>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</si>
  <si>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</si>
  <si>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 Братск, г.Вихоревка, г.Иркутск, г.Тайшет, Иркутский и Ангарский районы, поселки Братского, Чунского, Нижнеилимского, Усть-Кутского и Тайшетского районов</t>
  </si>
  <si>
    <t>п.Янталь Усть-Кутского района</t>
  </si>
  <si>
    <t>Усть-Кутский район</t>
  </si>
  <si>
    <t>п.Парижская Коммуна, Тайшетского района</t>
  </si>
  <si>
    <t>Строительство распределительных сетей 10-0,4кВ в г.Тайшет, п.Тагул, д.Сергино, п.Невельская, д.Малиновка, г.Бирюсинск Тайшетского района</t>
  </si>
  <si>
    <t>4,75 км</t>
  </si>
  <si>
    <t xml:space="preserve">2,4 км </t>
  </si>
  <si>
    <t>7,15 км</t>
  </si>
  <si>
    <t>41,48 МВА
41,7 км</t>
  </si>
  <si>
    <t>46,35 МВА
57,4 км</t>
  </si>
  <si>
    <t>54,87 МВА
37,3 км</t>
  </si>
  <si>
    <t>2.1.14</t>
  </si>
  <si>
    <t xml:space="preserve">Строительство ЛЭП-10 кВ от ПС "Покосное" в поселке Сосновый, Братского района. </t>
  </si>
  <si>
    <t>2,92 км</t>
  </si>
  <si>
    <t>50 МВА
2-х цепная ВЛ-35кВ по 10,8 км</t>
  </si>
  <si>
    <t>"____"_________________ 2022 г.</t>
  </si>
  <si>
    <t>9,2 МВА
2 км</t>
  </si>
  <si>
    <t>0,65 МВА
3 км</t>
  </si>
  <si>
    <t>1,7 км</t>
  </si>
  <si>
    <t>1,8 км</t>
  </si>
  <si>
    <t>0,8 МВА
1,3 км</t>
  </si>
  <si>
    <t>0,63 МВА
1,1 км</t>
  </si>
  <si>
    <t>15,74 МВА
32,1 км</t>
  </si>
  <si>
    <t>12 МВА
15,2 км</t>
  </si>
  <si>
    <t>4,81 МВА
11,7 км</t>
  </si>
  <si>
    <t>3,49 МВА
8,5 км</t>
  </si>
  <si>
    <t>5,84 МВА
15,4 км</t>
  </si>
  <si>
    <t>4,33 МВА
15,5 км</t>
  </si>
  <si>
    <t>2,4 МВА
11,6 км</t>
  </si>
  <si>
    <t>11,7 МВА
21,9 км</t>
  </si>
  <si>
    <t>"_____"_________________ 2022 г.</t>
  </si>
  <si>
    <t>Строительство ПС 27,5/10кВ. Распределительных сетей 10-0,4кВ в п.Парижская Коммуна, Тайшетском районе</t>
  </si>
  <si>
    <t>3,29 МВА
6,8 км</t>
  </si>
  <si>
    <t>8 МВА
2-х цепная ВЛ-35кВ по
 0,5 км</t>
  </si>
  <si>
    <t>1.1.5</t>
  </si>
  <si>
    <t>8 МВА</t>
  </si>
  <si>
    <t>1.1.7</t>
  </si>
  <si>
    <t>Реконструкция ВЛ-35кВ «Видим-Шумилово-Прибойный» с заменой анкерных опор</t>
  </si>
  <si>
    <t>6 анкерных опор</t>
  </si>
  <si>
    <t>7 км</t>
  </si>
  <si>
    <t>Братский район 
п.Прибрежный</t>
  </si>
  <si>
    <t xml:space="preserve">Братский район </t>
  </si>
  <si>
    <t>Тайшетский район</t>
  </si>
  <si>
    <t>закуп 
тр-ров</t>
  </si>
  <si>
    <t>И.о. Генерального директора</t>
  </si>
  <si>
    <t>В.В. Воробьёв</t>
  </si>
  <si>
    <t xml:space="preserve"> Тайшетский район</t>
  </si>
  <si>
    <t>Братский район</t>
  </si>
  <si>
    <t>Реконструкция ПС 35/10 кВ "Кургат" в п.Прибрежный Братского района</t>
  </si>
  <si>
    <t>Реконструкция ПС 35/10 кВ "Кургат"  в п.Прибрежный Братского района</t>
  </si>
  <si>
    <t>Строительство ЛЭП-10 кВ от поселка Тамтачет через поселок Полинчет до поселка Кондратьево в Тайшетском районе</t>
  </si>
  <si>
    <t>4,14 МВА
2,8 км</t>
  </si>
  <si>
    <t>6,54 МВА
14,9 км</t>
  </si>
  <si>
    <t>6,55 МВА
6,8 км</t>
  </si>
  <si>
    <t>7,75 МВА
28,1 км</t>
  </si>
  <si>
    <t>193,15 МВА
316,37 км</t>
  </si>
  <si>
    <t>97,09 МВА
95,5 км</t>
  </si>
  <si>
    <t>116,06 МВА
221,67 км</t>
  </si>
  <si>
    <t>213,15 МВА
317,17 км</t>
  </si>
  <si>
    <t>27,11 МВА
52,02 км</t>
  </si>
  <si>
    <t>28,73 МВА
47,2 км</t>
  </si>
  <si>
    <t>64,9 МВА
80,7 км</t>
  </si>
  <si>
    <t>17,28 МВА
14,6 км</t>
  </si>
  <si>
    <t>12,87 МВА
15,7 км</t>
  </si>
  <si>
    <t>9,83 МВА
37,42 км</t>
  </si>
  <si>
    <t>10,03 МВА
43,4 км</t>
  </si>
  <si>
    <t>96,06 МВА
220,87 км</t>
  </si>
  <si>
    <t>0,8 МВА
6,4 км</t>
  </si>
  <si>
    <t>0,8 МВА
4,4 км</t>
  </si>
  <si>
    <t>3,2 МВА
22 км</t>
  </si>
  <si>
    <t>Строительство распределительных сетей 10-0,4кВ в п.Янталь, п.Каймоново, п.Ручей, п.Звёздный Усть-Кутского района</t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</si>
  <si>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ПС, ВЛ и КЛ.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</si>
</sst>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0.000"/>
    <numFmt numFmtId="166" formatCode="#,##0.00000000"/>
    <numFmt numFmtId="167" formatCode="0.00000"/>
    <numFmt numFmtId="168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135">
    <xf numFmtId="0" fontId="0" fillId="0" borderId="0" xfId="0"/>
    <xf numFmtId="0" fontId="0" fillId="2" borderId="0" xfId="0" applyFill="1"/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/>
    <xf numFmtId="164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3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/>
    <xf numFmtId="0" fontId="7" fillId="2" borderId="0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1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2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>
      <alignment vertical="top"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horizontal="right" vertical="top"/>
    </xf>
    <xf numFmtId="0" fontId="16" fillId="0" borderId="0" xfId="0" applyFont="1" applyFill="1" applyAlignment="1">
      <alignment horizontal="center" vertical="center"/>
    </xf>
    <xf numFmtId="0" fontId="7" fillId="0" borderId="3" xfId="0" applyFont="1" applyFill="1" applyBorder="1"/>
    <xf numFmtId="164" fontId="8" fillId="0" borderId="3" xfId="0" applyNumberFormat="1" applyFont="1" applyFill="1" applyBorder="1" applyAlignment="1">
      <alignment horizontal="center" vertical="center" wrapText="1"/>
    </xf>
    <xf numFmtId="167" fontId="7" fillId="0" borderId="3" xfId="0" applyNumberFormat="1" applyFont="1" applyFill="1" applyBorder="1"/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164" fontId="18" fillId="0" borderId="0" xfId="0" applyNumberFormat="1" applyFont="1" applyFill="1"/>
    <xf numFmtId="0" fontId="2" fillId="0" borderId="0" xfId="0" applyFont="1" applyFill="1"/>
    <xf numFmtId="0" fontId="10" fillId="0" borderId="0" xfId="0" applyFont="1" applyFill="1"/>
    <xf numFmtId="164" fontId="10" fillId="0" borderId="0" xfId="0" applyNumberFormat="1" applyFont="1" applyFill="1"/>
    <xf numFmtId="164" fontId="7" fillId="0" borderId="9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68" fontId="7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2" fillId="0" borderId="0" xfId="0" applyFont="1" applyFill="1" applyAlignment="1">
      <alignment horizontal="right" vertical="center" wrapText="1"/>
    </xf>
    <xf numFmtId="0" fontId="15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top" wrapText="1"/>
    </xf>
    <xf numFmtId="0" fontId="3" fillId="0" borderId="0" xfId="0" applyFont="1" applyFill="1" applyBorder="1"/>
    <xf numFmtId="0" fontId="22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22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7" fillId="0" borderId="3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/>
    <xf numFmtId="0" fontId="7" fillId="0" borderId="1" xfId="0" applyFont="1" applyFill="1" applyBorder="1"/>
    <xf numFmtId="0" fontId="7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8" fillId="0" borderId="3" xfId="0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DBEEF3"/>
      <color rgb="FF99FFCC"/>
      <color rgb="FFB2A1C7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9"/>
  <sheetViews>
    <sheetView view="pageBreakPreview" zoomScale="70" zoomScaleNormal="50" zoomScaleSheetLayoutView="70" zoomScalePageLayoutView="55" workbookViewId="0">
      <selection activeCell="G21" sqref="G21"/>
    </sheetView>
  </sheetViews>
  <sheetFormatPr defaultColWidth="8.85546875" defaultRowHeight="18.75" x14ac:dyDescent="0.25"/>
  <cols>
    <col min="1" max="1" width="10.7109375" style="65" customWidth="1"/>
    <col min="2" max="2" width="31.5703125" style="40" customWidth="1"/>
    <col min="3" max="3" width="12" style="40" customWidth="1"/>
    <col min="4" max="4" width="16" style="40" customWidth="1"/>
    <col min="5" max="5" width="15.28515625" style="40" customWidth="1"/>
    <col min="6" max="6" width="14.85546875" style="40" customWidth="1"/>
    <col min="7" max="7" width="14.7109375" style="40" customWidth="1"/>
    <col min="8" max="8" width="14.42578125" style="40" customWidth="1"/>
    <col min="9" max="9" width="12.5703125" style="40" customWidth="1"/>
    <col min="10" max="14" width="14.7109375" style="40" customWidth="1"/>
    <col min="15" max="15" width="16.7109375" style="40" customWidth="1"/>
    <col min="16" max="21" width="15.7109375" style="40" customWidth="1"/>
    <col min="22" max="22" width="20.5703125" style="10" customWidth="1"/>
    <col min="23" max="23" width="25.5703125" style="21" customWidth="1"/>
    <col min="24" max="24" width="19.28515625" style="21" customWidth="1"/>
    <col min="25" max="26" width="8.85546875" style="20"/>
    <col min="27" max="28" width="8.85546875" style="25"/>
    <col min="29" max="36" width="8.85546875" style="20"/>
    <col min="37" max="16384" width="8.85546875" style="10"/>
  </cols>
  <sheetData>
    <row r="1" spans="1:29" ht="49.5" customHeight="1" x14ac:dyDescent="0.25">
      <c r="O1" s="41"/>
      <c r="P1" s="41"/>
      <c r="R1" s="42"/>
      <c r="S1" s="111" t="s">
        <v>11</v>
      </c>
      <c r="T1" s="111"/>
      <c r="U1" s="111"/>
    </row>
    <row r="2" spans="1:29" x14ac:dyDescent="0.3">
      <c r="O2" s="41"/>
      <c r="P2" s="41"/>
      <c r="R2" s="43"/>
      <c r="S2" s="112" t="s">
        <v>12</v>
      </c>
      <c r="T2" s="112"/>
      <c r="U2" s="112"/>
    </row>
    <row r="3" spans="1:29" x14ac:dyDescent="0.3">
      <c r="O3" s="41"/>
      <c r="P3" s="41"/>
      <c r="R3" s="43"/>
      <c r="S3" s="112" t="s">
        <v>270</v>
      </c>
      <c r="T3" s="112"/>
      <c r="U3" s="112"/>
    </row>
    <row r="4" spans="1:29" ht="18.75" customHeight="1" x14ac:dyDescent="0.25">
      <c r="O4" s="41"/>
      <c r="P4" s="41"/>
      <c r="R4" s="44"/>
      <c r="S4" s="113" t="s">
        <v>93</v>
      </c>
      <c r="T4" s="113"/>
      <c r="U4" s="113"/>
    </row>
    <row r="5" spans="1:29" x14ac:dyDescent="0.25">
      <c r="O5" s="41"/>
      <c r="P5" s="41"/>
      <c r="R5" s="45"/>
      <c r="S5" s="117" t="s">
        <v>271</v>
      </c>
      <c r="T5" s="117"/>
      <c r="U5" s="117"/>
      <c r="V5" s="117"/>
    </row>
    <row r="6" spans="1:29" x14ac:dyDescent="0.3">
      <c r="O6" s="46"/>
      <c r="P6" s="46"/>
      <c r="Q6" s="36"/>
      <c r="R6" s="36"/>
      <c r="S6" s="115"/>
      <c r="T6" s="115"/>
      <c r="U6" s="115"/>
    </row>
    <row r="7" spans="1:29" x14ac:dyDescent="0.25">
      <c r="O7" s="46"/>
      <c r="P7" s="46"/>
      <c r="R7" s="47"/>
      <c r="S7" s="114" t="s">
        <v>13</v>
      </c>
      <c r="T7" s="114"/>
      <c r="U7" s="114"/>
    </row>
    <row r="8" spans="1:29" ht="18" customHeight="1" x14ac:dyDescent="0.3">
      <c r="O8" s="110" t="s">
        <v>241</v>
      </c>
      <c r="P8" s="110"/>
      <c r="Q8" s="110"/>
      <c r="R8" s="110"/>
      <c r="S8" s="110"/>
      <c r="T8" s="110"/>
      <c r="U8" s="110"/>
    </row>
    <row r="9" spans="1:29" x14ac:dyDescent="0.3">
      <c r="O9" s="46"/>
      <c r="P9" s="46"/>
      <c r="Q9" s="36"/>
      <c r="R9" s="36"/>
      <c r="S9" s="36"/>
      <c r="T9" s="36"/>
      <c r="U9" s="48" t="s">
        <v>14</v>
      </c>
    </row>
    <row r="10" spans="1:29" ht="22.5" x14ac:dyDescent="0.25">
      <c r="A10" s="116" t="s">
        <v>129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49"/>
    </row>
    <row r="11" spans="1:29" ht="22.5" x14ac:dyDescent="0.25">
      <c r="A11" s="116" t="s">
        <v>172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49"/>
    </row>
    <row r="12" spans="1:29" x14ac:dyDescent="0.25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29" ht="49.5" customHeight="1" x14ac:dyDescent="0.25">
      <c r="A13" s="108" t="s">
        <v>0</v>
      </c>
      <c r="B13" s="108" t="s">
        <v>1</v>
      </c>
      <c r="C13" s="108" t="s">
        <v>121</v>
      </c>
      <c r="D13" s="108" t="s">
        <v>101</v>
      </c>
      <c r="E13" s="108" t="s">
        <v>99</v>
      </c>
      <c r="F13" s="108" t="s">
        <v>100</v>
      </c>
      <c r="G13" s="108" t="s">
        <v>102</v>
      </c>
      <c r="H13" s="108" t="s">
        <v>97</v>
      </c>
      <c r="I13" s="108" t="s">
        <v>98</v>
      </c>
      <c r="J13" s="108" t="s">
        <v>4</v>
      </c>
      <c r="K13" s="108"/>
      <c r="L13" s="108"/>
      <c r="M13" s="108"/>
      <c r="N13" s="108"/>
      <c r="O13" s="108"/>
      <c r="P13" s="108" t="s">
        <v>6</v>
      </c>
      <c r="Q13" s="108"/>
      <c r="R13" s="108"/>
      <c r="S13" s="108"/>
      <c r="T13" s="108"/>
      <c r="U13" s="108"/>
    </row>
    <row r="14" spans="1:29" ht="57" customHeight="1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64" t="s">
        <v>112</v>
      </c>
      <c r="K14" s="64" t="s">
        <v>113</v>
      </c>
      <c r="L14" s="64" t="s">
        <v>114</v>
      </c>
      <c r="M14" s="64" t="s">
        <v>115</v>
      </c>
      <c r="N14" s="64" t="s">
        <v>116</v>
      </c>
      <c r="O14" s="64" t="s">
        <v>5</v>
      </c>
      <c r="P14" s="64" t="s">
        <v>112</v>
      </c>
      <c r="Q14" s="64" t="s">
        <v>113</v>
      </c>
      <c r="R14" s="64" t="s">
        <v>114</v>
      </c>
      <c r="S14" s="64" t="s">
        <v>115</v>
      </c>
      <c r="T14" s="64" t="s">
        <v>116</v>
      </c>
      <c r="U14" s="64" t="s">
        <v>5</v>
      </c>
    </row>
    <row r="15" spans="1:29" ht="49.5" customHeight="1" x14ac:dyDescent="0.25">
      <c r="A15" s="66"/>
      <c r="B15" s="67"/>
      <c r="C15" s="66" t="s">
        <v>2</v>
      </c>
      <c r="D15" s="64" t="s">
        <v>96</v>
      </c>
      <c r="E15" s="64"/>
      <c r="F15" s="64"/>
      <c r="G15" s="64" t="s">
        <v>3</v>
      </c>
      <c r="H15" s="64" t="s">
        <v>3</v>
      </c>
      <c r="I15" s="64" t="s">
        <v>3</v>
      </c>
      <c r="J15" s="64" t="s">
        <v>96</v>
      </c>
      <c r="K15" s="64" t="s">
        <v>96</v>
      </c>
      <c r="L15" s="64" t="s">
        <v>96</v>
      </c>
      <c r="M15" s="64" t="s">
        <v>96</v>
      </c>
      <c r="N15" s="64" t="s">
        <v>96</v>
      </c>
      <c r="O15" s="64" t="s">
        <v>96</v>
      </c>
      <c r="P15" s="64" t="s">
        <v>3</v>
      </c>
      <c r="Q15" s="64" t="s">
        <v>3</v>
      </c>
      <c r="R15" s="64" t="s">
        <v>3</v>
      </c>
      <c r="S15" s="64" t="s">
        <v>3</v>
      </c>
      <c r="T15" s="64" t="s">
        <v>3</v>
      </c>
      <c r="U15" s="64" t="s">
        <v>3</v>
      </c>
    </row>
    <row r="16" spans="1:29" ht="57.75" customHeight="1" x14ac:dyDescent="0.3">
      <c r="A16" s="18"/>
      <c r="B16" s="66" t="s">
        <v>7</v>
      </c>
      <c r="C16" s="50"/>
      <c r="D16" s="64" t="s">
        <v>284</v>
      </c>
      <c r="E16" s="50"/>
      <c r="F16" s="50"/>
      <c r="G16" s="38">
        <f>G17+G42</f>
        <v>2176.2000493354503</v>
      </c>
      <c r="H16" s="38">
        <f>H17+H42</f>
        <v>2176.2000493354503</v>
      </c>
      <c r="I16" s="38"/>
      <c r="J16" s="51" t="s">
        <v>235</v>
      </c>
      <c r="K16" s="51" t="s">
        <v>171</v>
      </c>
      <c r="L16" s="51" t="s">
        <v>285</v>
      </c>
      <c r="M16" s="51" t="s">
        <v>286</v>
      </c>
      <c r="N16" s="51" t="s">
        <v>287</v>
      </c>
      <c r="O16" s="51" t="s">
        <v>281</v>
      </c>
      <c r="P16" s="38">
        <f>P17+P42</f>
        <v>386.78164260350002</v>
      </c>
      <c r="Q16" s="38">
        <f t="shared" ref="Q16:T16" si="0">Q17+Q42</f>
        <v>399.76824856536405</v>
      </c>
      <c r="R16" s="38">
        <f>R17+R42</f>
        <v>505.17805764202683</v>
      </c>
      <c r="S16" s="38">
        <f>S17+S42</f>
        <v>433.30195858802335</v>
      </c>
      <c r="T16" s="38">
        <f t="shared" si="0"/>
        <v>451.17014193653614</v>
      </c>
      <c r="U16" s="38">
        <f>U17+U42</f>
        <v>2176.2000493354503</v>
      </c>
      <c r="V16" s="76"/>
      <c r="W16" s="30"/>
      <c r="X16" s="19"/>
      <c r="Y16" s="19"/>
      <c r="AC16" s="31"/>
    </row>
    <row r="17" spans="1:29" ht="75" customHeight="1" x14ac:dyDescent="0.3">
      <c r="A17" s="18">
        <v>1</v>
      </c>
      <c r="B17" s="64" t="s">
        <v>8</v>
      </c>
      <c r="C17" s="50"/>
      <c r="D17" s="64" t="str">
        <f>D18</f>
        <v>97,09 МВА
95,5 км</v>
      </c>
      <c r="E17" s="50"/>
      <c r="F17" s="50"/>
      <c r="G17" s="38">
        <f>G18+G39</f>
        <v>857.67753432591405</v>
      </c>
      <c r="H17" s="38">
        <f>H18+H39</f>
        <v>857.67753432591405</v>
      </c>
      <c r="I17" s="38"/>
      <c r="J17" s="64" t="str">
        <f t="shared" ref="J17:N17" si="1">J18</f>
        <v>4,87 МВА
15,7 км</v>
      </c>
      <c r="K17" s="64" t="str">
        <f t="shared" si="1"/>
        <v>7,2 МВА
12,2 км</v>
      </c>
      <c r="L17" s="64" t="str">
        <f>L18</f>
        <v>17,28 МВА
14,6 км</v>
      </c>
      <c r="M17" s="64" t="str">
        <f t="shared" si="1"/>
        <v>12,87 МВА
15,7 км</v>
      </c>
      <c r="N17" s="64" t="str">
        <f t="shared" si="1"/>
        <v>54,87 МВА
37,3 км</v>
      </c>
      <c r="O17" s="64" t="str">
        <f>O18</f>
        <v>97,09 МВА
95,5 км</v>
      </c>
      <c r="P17" s="38">
        <f t="shared" ref="P17:U17" si="2">P18+P39</f>
        <v>65.879854100000003</v>
      </c>
      <c r="Q17" s="38">
        <f t="shared" si="2"/>
        <v>156.04181983268001</v>
      </c>
      <c r="R17" s="38">
        <f>R18+R39</f>
        <v>251.28738035944804</v>
      </c>
      <c r="S17" s="38">
        <f>S18+S39</f>
        <v>228.72276066264612</v>
      </c>
      <c r="T17" s="38">
        <f t="shared" si="2"/>
        <v>155.7457193711399</v>
      </c>
      <c r="U17" s="38">
        <f t="shared" si="2"/>
        <v>857.67753432591405</v>
      </c>
      <c r="AA17" s="28"/>
      <c r="AB17" s="28"/>
    </row>
    <row r="18" spans="1:29" ht="85.9" customHeight="1" x14ac:dyDescent="0.3">
      <c r="A18" s="17" t="s">
        <v>10</v>
      </c>
      <c r="B18" s="64" t="s">
        <v>9</v>
      </c>
      <c r="C18" s="50"/>
      <c r="D18" s="64" t="s">
        <v>282</v>
      </c>
      <c r="E18" s="52"/>
      <c r="F18" s="50"/>
      <c r="G18" s="38">
        <f>SUM(G19:G25)</f>
        <v>722.67753432591405</v>
      </c>
      <c r="H18" s="38">
        <f>SUM(H19:H25)</f>
        <v>722.67753432591405</v>
      </c>
      <c r="I18" s="38"/>
      <c r="J18" s="9" t="s">
        <v>167</v>
      </c>
      <c r="K18" s="9" t="s">
        <v>168</v>
      </c>
      <c r="L18" s="9" t="s">
        <v>288</v>
      </c>
      <c r="M18" s="9" t="s">
        <v>289</v>
      </c>
      <c r="N18" s="9" t="s">
        <v>236</v>
      </c>
      <c r="O18" s="9" t="s">
        <v>282</v>
      </c>
      <c r="P18" s="38">
        <f t="shared" ref="P18:T18" si="3">SUM(P19:P25)</f>
        <v>45.879854100000003</v>
      </c>
      <c r="Q18" s="38">
        <f t="shared" si="3"/>
        <v>131.04181983268001</v>
      </c>
      <c r="R18" s="38">
        <f>SUM(R19:R25)</f>
        <v>221.28738035944804</v>
      </c>
      <c r="S18" s="38">
        <f>SUM(S19:S25)</f>
        <v>198.72276066264612</v>
      </c>
      <c r="T18" s="38">
        <f t="shared" si="3"/>
        <v>125.7457193711399</v>
      </c>
      <c r="U18" s="38">
        <f>SUM(U19:U25)</f>
        <v>722.67753432591405</v>
      </c>
      <c r="W18" s="32"/>
      <c r="X18" s="32"/>
      <c r="Y18" s="32"/>
      <c r="Z18" s="32"/>
      <c r="AA18" s="26"/>
      <c r="AB18" s="26"/>
      <c r="AC18" s="32"/>
    </row>
    <row r="19" spans="1:29" ht="230.45" customHeight="1" x14ac:dyDescent="0.25">
      <c r="A19" s="17" t="s">
        <v>15</v>
      </c>
      <c r="B19" s="11" t="s">
        <v>94</v>
      </c>
      <c r="C19" s="9" t="s">
        <v>16</v>
      </c>
      <c r="D19" s="9" t="str">
        <f>O19</f>
        <v>15,74 МВА
32,1 км</v>
      </c>
      <c r="E19" s="18">
        <v>2020</v>
      </c>
      <c r="F19" s="18">
        <v>2024</v>
      </c>
      <c r="G19" s="8">
        <f>U19</f>
        <v>105.32629033129217</v>
      </c>
      <c r="H19" s="8">
        <f>G19</f>
        <v>105.32629033129217</v>
      </c>
      <c r="I19" s="8"/>
      <c r="J19" s="9" t="s">
        <v>103</v>
      </c>
      <c r="K19" s="9" t="s">
        <v>148</v>
      </c>
      <c r="L19" s="9" t="s">
        <v>258</v>
      </c>
      <c r="M19" s="9" t="s">
        <v>103</v>
      </c>
      <c r="N19" s="9" t="s">
        <v>103</v>
      </c>
      <c r="O19" s="9" t="s">
        <v>248</v>
      </c>
      <c r="P19" s="7">
        <v>17.989024400000002</v>
      </c>
      <c r="Q19" s="7">
        <v>18.160499999999999</v>
      </c>
      <c r="R19" s="7">
        <v>27.397454</v>
      </c>
      <c r="S19" s="6">
        <v>20.449981366271253</v>
      </c>
      <c r="T19" s="7">
        <v>21.329330565020914</v>
      </c>
      <c r="U19" s="8">
        <f>P19+Q19+R19+S19+T19</f>
        <v>105.32629033129217</v>
      </c>
      <c r="V19" s="63"/>
      <c r="AA19" s="22"/>
      <c r="AB19" s="23"/>
    </row>
    <row r="20" spans="1:29" ht="286.89999999999998" customHeight="1" x14ac:dyDescent="0.25">
      <c r="A20" s="17" t="s">
        <v>18</v>
      </c>
      <c r="B20" s="11" t="s">
        <v>17</v>
      </c>
      <c r="C20" s="9" t="s">
        <v>16</v>
      </c>
      <c r="D20" s="9" t="str">
        <f t="shared" ref="D20:D22" si="4">O20</f>
        <v>12 МВА
15,2 км</v>
      </c>
      <c r="E20" s="18">
        <v>2020</v>
      </c>
      <c r="F20" s="18">
        <v>2024</v>
      </c>
      <c r="G20" s="8">
        <f t="shared" ref="G20:G24" si="5">U20</f>
        <v>47.281969296414594</v>
      </c>
      <c r="H20" s="8">
        <f t="shared" ref="H20:H24" si="6">G20</f>
        <v>47.281969296414594</v>
      </c>
      <c r="I20" s="8"/>
      <c r="J20" s="9" t="s">
        <v>104</v>
      </c>
      <c r="K20" s="9" t="s">
        <v>147</v>
      </c>
      <c r="L20" s="9" t="s">
        <v>242</v>
      </c>
      <c r="M20" s="9" t="s">
        <v>104</v>
      </c>
      <c r="N20" s="9" t="s">
        <v>104</v>
      </c>
      <c r="O20" s="9" t="s">
        <v>249</v>
      </c>
      <c r="P20" s="7">
        <v>8.2472742000000014</v>
      </c>
      <c r="Q20" s="7">
        <v>7.8474901408000015</v>
      </c>
      <c r="R20" s="7">
        <v>12.033001051999999</v>
      </c>
      <c r="S20" s="6">
        <v>9.3755280977066029</v>
      </c>
      <c r="T20" s="7">
        <v>9.7786758059079855</v>
      </c>
      <c r="U20" s="8">
        <f t="shared" ref="U20:U22" si="7">P20+Q20+R20+S20+T20</f>
        <v>47.281969296414594</v>
      </c>
      <c r="V20" s="63"/>
      <c r="AA20" s="24"/>
      <c r="AB20" s="23"/>
    </row>
    <row r="21" spans="1:29" ht="231" customHeight="1" x14ac:dyDescent="0.25">
      <c r="A21" s="17" t="s">
        <v>20</v>
      </c>
      <c r="B21" s="11" t="s">
        <v>19</v>
      </c>
      <c r="C21" s="9" t="s">
        <v>16</v>
      </c>
      <c r="D21" s="9" t="str">
        <f t="shared" si="4"/>
        <v>4,81 МВА
11,7 км</v>
      </c>
      <c r="E21" s="18">
        <v>2020</v>
      </c>
      <c r="F21" s="18">
        <v>2024</v>
      </c>
      <c r="G21" s="8">
        <f t="shared" si="5"/>
        <v>52.593804527461479</v>
      </c>
      <c r="H21" s="8">
        <f t="shared" si="6"/>
        <v>52.593804527461479</v>
      </c>
      <c r="I21" s="18"/>
      <c r="J21" s="9" t="s">
        <v>117</v>
      </c>
      <c r="K21" s="9" t="s">
        <v>146</v>
      </c>
      <c r="L21" s="9" t="s">
        <v>243</v>
      </c>
      <c r="M21" s="9" t="s">
        <v>117</v>
      </c>
      <c r="N21" s="9" t="s">
        <v>117</v>
      </c>
      <c r="O21" s="9" t="s">
        <v>250</v>
      </c>
      <c r="P21" s="7">
        <v>9.3962813000000001</v>
      </c>
      <c r="Q21" s="7">
        <v>9.8097176772000001</v>
      </c>
      <c r="R21" s="7">
        <v>11.5650452549968</v>
      </c>
      <c r="S21" s="6">
        <v>10.681723100961664</v>
      </c>
      <c r="T21" s="7">
        <v>11.141037194303015</v>
      </c>
      <c r="U21" s="8">
        <f t="shared" si="7"/>
        <v>52.593804527461479</v>
      </c>
      <c r="V21" s="63"/>
      <c r="AA21" s="24"/>
      <c r="AB21" s="23"/>
    </row>
    <row r="22" spans="1:29" ht="296.25" customHeight="1" x14ac:dyDescent="0.25">
      <c r="A22" s="17" t="s">
        <v>21</v>
      </c>
      <c r="B22" s="68" t="s">
        <v>22</v>
      </c>
      <c r="C22" s="9" t="s">
        <v>16</v>
      </c>
      <c r="D22" s="9" t="str">
        <f t="shared" si="4"/>
        <v>6,54 МВА
14,9 км</v>
      </c>
      <c r="E22" s="18">
        <v>2020</v>
      </c>
      <c r="F22" s="18">
        <v>2024</v>
      </c>
      <c r="G22" s="8">
        <f t="shared" si="5"/>
        <v>44.118479156065796</v>
      </c>
      <c r="H22" s="8">
        <f t="shared" si="6"/>
        <v>44.118479156065796</v>
      </c>
      <c r="I22" s="9"/>
      <c r="J22" s="9" t="s">
        <v>104</v>
      </c>
      <c r="K22" s="9" t="s">
        <v>149</v>
      </c>
      <c r="L22" s="9" t="s">
        <v>277</v>
      </c>
      <c r="M22" s="9" t="s">
        <v>104</v>
      </c>
      <c r="N22" s="9" t="s">
        <v>104</v>
      </c>
      <c r="O22" s="9" t="s">
        <v>278</v>
      </c>
      <c r="P22" s="7">
        <v>8.2472742000000014</v>
      </c>
      <c r="Q22" s="7">
        <v>4.7279999999999998</v>
      </c>
      <c r="R22" s="7">
        <v>11.989001052451201</v>
      </c>
      <c r="S22" s="6">
        <v>9.3755280977066029</v>
      </c>
      <c r="T22" s="7">
        <v>9.7786758059079855</v>
      </c>
      <c r="U22" s="8">
        <f t="shared" si="7"/>
        <v>44.118479156065796</v>
      </c>
      <c r="V22" s="63"/>
      <c r="AA22" s="24"/>
      <c r="AB22" s="23"/>
    </row>
    <row r="23" spans="1:29" ht="112.5" customHeight="1" x14ac:dyDescent="0.25">
      <c r="A23" s="17" t="s">
        <v>260</v>
      </c>
      <c r="B23" s="68" t="s">
        <v>274</v>
      </c>
      <c r="C23" s="9" t="s">
        <v>16</v>
      </c>
      <c r="D23" s="9" t="str">
        <f>O23</f>
        <v>8 МВА</v>
      </c>
      <c r="E23" s="18">
        <v>2022</v>
      </c>
      <c r="F23" s="18">
        <v>2023</v>
      </c>
      <c r="G23" s="8">
        <f t="shared" si="5"/>
        <v>14.686110000000001</v>
      </c>
      <c r="H23" s="8">
        <f t="shared" si="6"/>
        <v>14.686110000000001</v>
      </c>
      <c r="I23" s="9"/>
      <c r="J23" s="9"/>
      <c r="K23" s="9"/>
      <c r="L23" s="9" t="s">
        <v>269</v>
      </c>
      <c r="M23" s="9" t="s">
        <v>261</v>
      </c>
      <c r="N23" s="9"/>
      <c r="O23" s="9" t="s">
        <v>261</v>
      </c>
      <c r="P23" s="7"/>
      <c r="Q23" s="7"/>
      <c r="R23" s="7">
        <v>13.88611</v>
      </c>
      <c r="S23" s="6">
        <v>0.8</v>
      </c>
      <c r="T23" s="7"/>
      <c r="U23" s="8">
        <f>P23+Q23+R23+S23+T23</f>
        <v>14.686110000000001</v>
      </c>
      <c r="V23" s="62"/>
      <c r="AA23" s="24"/>
      <c r="AB23" s="23"/>
    </row>
    <row r="24" spans="1:29" ht="99" customHeight="1" x14ac:dyDescent="0.25">
      <c r="A24" s="17" t="s">
        <v>23</v>
      </c>
      <c r="B24" s="11" t="s">
        <v>142</v>
      </c>
      <c r="C24" s="9" t="s">
        <v>16</v>
      </c>
      <c r="D24" s="9" t="str">
        <f>O24</f>
        <v>50 МВА
2-х цепная ВЛ-35кВ по 10,8 км</v>
      </c>
      <c r="E24" s="9">
        <v>2019</v>
      </c>
      <c r="F24" s="9">
        <v>2024</v>
      </c>
      <c r="G24" s="8">
        <f t="shared" si="5"/>
        <v>451.69441201468004</v>
      </c>
      <c r="H24" s="8">
        <f t="shared" si="6"/>
        <v>451.69441201468004</v>
      </c>
      <c r="I24" s="6"/>
      <c r="J24" s="9" t="s">
        <v>139</v>
      </c>
      <c r="K24" s="9"/>
      <c r="L24" s="53"/>
      <c r="M24" s="9"/>
      <c r="N24" s="9" t="s">
        <v>240</v>
      </c>
      <c r="O24" s="9" t="str">
        <f>N24</f>
        <v>50 МВА
2-х цепная ВЛ-35кВ по 10,8 км</v>
      </c>
      <c r="P24" s="7">
        <v>2</v>
      </c>
      <c r="Q24" s="7">
        <v>90.496112014679994</v>
      </c>
      <c r="R24" s="7">
        <v>137.44030000000001</v>
      </c>
      <c r="S24" s="7">
        <v>148.04</v>
      </c>
      <c r="T24" s="7">
        <v>73.718000000000004</v>
      </c>
      <c r="U24" s="8">
        <f>P24+Q24+R24+S24+T24</f>
        <v>451.69441201468004</v>
      </c>
    </row>
    <row r="25" spans="1:29" ht="75" x14ac:dyDescent="0.25">
      <c r="A25" s="17" t="s">
        <v>262</v>
      </c>
      <c r="B25" s="11" t="s">
        <v>263</v>
      </c>
      <c r="C25" s="9" t="s">
        <v>16</v>
      </c>
      <c r="D25" s="9" t="str">
        <f>O25</f>
        <v>6 анкерных опор</v>
      </c>
      <c r="E25" s="9">
        <v>2022</v>
      </c>
      <c r="F25" s="9">
        <v>2022</v>
      </c>
      <c r="G25" s="8">
        <f t="shared" ref="G25" si="8">U25</f>
        <v>6.9764689999999998</v>
      </c>
      <c r="H25" s="8">
        <f t="shared" ref="H25" si="9">G25</f>
        <v>6.9764689999999998</v>
      </c>
      <c r="I25" s="9"/>
      <c r="J25" s="9"/>
      <c r="K25" s="9"/>
      <c r="L25" s="9" t="s">
        <v>264</v>
      </c>
      <c r="M25" s="9"/>
      <c r="N25" s="9"/>
      <c r="O25" s="9" t="str">
        <f>L25</f>
        <v>6 анкерных опор</v>
      </c>
      <c r="P25" s="6"/>
      <c r="Q25" s="6"/>
      <c r="R25" s="6">
        <v>6.9764689999999998</v>
      </c>
      <c r="S25" s="6"/>
      <c r="T25" s="6"/>
      <c r="U25" s="8">
        <f>P25+Q25+R25+S25+T25</f>
        <v>6.9764689999999998</v>
      </c>
      <c r="V25" s="63"/>
    </row>
    <row r="26" spans="1:29" x14ac:dyDescent="0.25">
      <c r="A26" s="17" t="s">
        <v>24</v>
      </c>
      <c r="B26" s="11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6"/>
      <c r="Q26" s="6"/>
      <c r="R26" s="6"/>
      <c r="S26" s="6"/>
      <c r="T26" s="6"/>
      <c r="U26" s="6"/>
    </row>
    <row r="27" spans="1:29" ht="77.25" customHeight="1" x14ac:dyDescent="0.25">
      <c r="A27" s="69" t="s">
        <v>26</v>
      </c>
      <c r="B27" s="70" t="s">
        <v>25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6"/>
      <c r="Q27" s="6"/>
      <c r="R27" s="6"/>
      <c r="S27" s="6"/>
      <c r="T27" s="6"/>
      <c r="U27" s="6"/>
    </row>
    <row r="28" spans="1:29" x14ac:dyDescent="0.25">
      <c r="A28" s="17" t="s">
        <v>29</v>
      </c>
      <c r="B28" s="11" t="s">
        <v>27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6"/>
      <c r="Q28" s="6"/>
      <c r="R28" s="6"/>
      <c r="S28" s="6"/>
      <c r="T28" s="6"/>
      <c r="U28" s="6"/>
    </row>
    <row r="29" spans="1:29" x14ac:dyDescent="0.25">
      <c r="A29" s="17" t="s">
        <v>30</v>
      </c>
      <c r="B29" s="11" t="s">
        <v>28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6"/>
      <c r="Q29" s="6"/>
      <c r="R29" s="6"/>
      <c r="S29" s="6"/>
      <c r="T29" s="6"/>
      <c r="U29" s="6"/>
    </row>
    <row r="30" spans="1:29" x14ac:dyDescent="0.25">
      <c r="A30" s="17" t="s">
        <v>24</v>
      </c>
      <c r="B30" s="1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6"/>
      <c r="Q30" s="6"/>
      <c r="R30" s="6"/>
      <c r="S30" s="6"/>
      <c r="T30" s="6"/>
      <c r="U30" s="6"/>
    </row>
    <row r="31" spans="1:29" ht="37.5" x14ac:dyDescent="0.25">
      <c r="A31" s="69" t="s">
        <v>32</v>
      </c>
      <c r="B31" s="70" t="s">
        <v>31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6"/>
      <c r="Q31" s="6"/>
      <c r="R31" s="6"/>
      <c r="S31" s="6"/>
      <c r="T31" s="6"/>
      <c r="U31" s="6"/>
    </row>
    <row r="32" spans="1:29" x14ac:dyDescent="0.25">
      <c r="A32" s="17" t="s">
        <v>29</v>
      </c>
      <c r="B32" s="11" t="s">
        <v>27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6"/>
      <c r="Q32" s="6"/>
      <c r="R32" s="6"/>
      <c r="S32" s="6"/>
      <c r="T32" s="6"/>
      <c r="U32" s="6"/>
    </row>
    <row r="33" spans="1:30" x14ac:dyDescent="0.25">
      <c r="A33" s="17" t="s">
        <v>30</v>
      </c>
      <c r="B33" s="11" t="s">
        <v>28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6"/>
      <c r="Q33" s="6"/>
      <c r="R33" s="6"/>
      <c r="S33" s="6"/>
      <c r="T33" s="6"/>
      <c r="U33" s="6"/>
    </row>
    <row r="34" spans="1:30" x14ac:dyDescent="0.25">
      <c r="A34" s="17" t="s">
        <v>24</v>
      </c>
      <c r="B34" s="1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6"/>
      <c r="Q34" s="6"/>
      <c r="R34" s="6"/>
      <c r="S34" s="6"/>
      <c r="T34" s="6"/>
      <c r="U34" s="6"/>
    </row>
    <row r="35" spans="1:30" ht="93.75" x14ac:dyDescent="0.25">
      <c r="A35" s="69" t="s">
        <v>34</v>
      </c>
      <c r="B35" s="70" t="s">
        <v>33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6"/>
      <c r="Q35" s="6"/>
      <c r="R35" s="6"/>
      <c r="S35" s="6"/>
      <c r="T35" s="6"/>
      <c r="U35" s="6"/>
    </row>
    <row r="36" spans="1:30" x14ac:dyDescent="0.25">
      <c r="A36" s="17" t="s">
        <v>29</v>
      </c>
      <c r="B36" s="11" t="s">
        <v>27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6"/>
      <c r="Q36" s="6"/>
      <c r="R36" s="6"/>
      <c r="S36" s="6"/>
      <c r="T36" s="6"/>
      <c r="U36" s="6"/>
    </row>
    <row r="37" spans="1:30" x14ac:dyDescent="0.25">
      <c r="A37" s="17" t="s">
        <v>30</v>
      </c>
      <c r="B37" s="11" t="s">
        <v>28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6"/>
      <c r="Q37" s="6"/>
      <c r="R37" s="6"/>
      <c r="S37" s="6"/>
      <c r="T37" s="6"/>
      <c r="U37" s="6"/>
    </row>
    <row r="38" spans="1:30" x14ac:dyDescent="0.25">
      <c r="A38" s="17" t="s">
        <v>24</v>
      </c>
      <c r="B38" s="11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6"/>
      <c r="R38" s="6"/>
      <c r="S38" s="6"/>
      <c r="T38" s="6"/>
      <c r="U38" s="6"/>
    </row>
    <row r="39" spans="1:30" x14ac:dyDescent="0.25">
      <c r="A39" s="69" t="s">
        <v>35</v>
      </c>
      <c r="B39" s="70" t="s">
        <v>36</v>
      </c>
      <c r="C39" s="9"/>
      <c r="D39" s="9"/>
      <c r="E39" s="9"/>
      <c r="F39" s="9"/>
      <c r="G39" s="51">
        <f>G40</f>
        <v>135</v>
      </c>
      <c r="H39" s="51">
        <f>H40</f>
        <v>135</v>
      </c>
      <c r="I39" s="51"/>
      <c r="J39" s="6"/>
      <c r="K39" s="6"/>
      <c r="L39" s="6"/>
      <c r="M39" s="6"/>
      <c r="N39" s="6"/>
      <c r="O39" s="6"/>
      <c r="P39" s="51">
        <f>P40</f>
        <v>20</v>
      </c>
      <c r="Q39" s="51">
        <f t="shared" ref="Q39:U39" si="10">Q40</f>
        <v>25</v>
      </c>
      <c r="R39" s="51">
        <f t="shared" si="10"/>
        <v>30</v>
      </c>
      <c r="S39" s="51">
        <f t="shared" si="10"/>
        <v>30</v>
      </c>
      <c r="T39" s="51">
        <f t="shared" si="10"/>
        <v>30</v>
      </c>
      <c r="U39" s="51">
        <f t="shared" si="10"/>
        <v>135</v>
      </c>
    </row>
    <row r="40" spans="1:30" ht="45" customHeight="1" x14ac:dyDescent="0.25">
      <c r="A40" s="17" t="s">
        <v>38</v>
      </c>
      <c r="B40" s="11" t="s">
        <v>37</v>
      </c>
      <c r="C40" s="9"/>
      <c r="D40" s="9"/>
      <c r="E40" s="9">
        <v>2020</v>
      </c>
      <c r="F40" s="9">
        <v>2024</v>
      </c>
      <c r="G40" s="6">
        <f>U40</f>
        <v>135</v>
      </c>
      <c r="H40" s="6">
        <f>G40</f>
        <v>135</v>
      </c>
      <c r="I40" s="6"/>
      <c r="J40" s="6"/>
      <c r="K40" s="6"/>
      <c r="L40" s="6"/>
      <c r="M40" s="6"/>
      <c r="N40" s="6"/>
      <c r="O40" s="6"/>
      <c r="P40" s="8">
        <v>20</v>
      </c>
      <c r="Q40" s="8">
        <v>25</v>
      </c>
      <c r="R40" s="8">
        <v>30</v>
      </c>
      <c r="S40" s="8">
        <v>30</v>
      </c>
      <c r="T40" s="8">
        <v>30</v>
      </c>
      <c r="U40" s="51">
        <f>P40+Q40+R40+S40+T40</f>
        <v>135</v>
      </c>
    </row>
    <row r="41" spans="1:30" x14ac:dyDescent="0.25">
      <c r="A41" s="17" t="s">
        <v>24</v>
      </c>
      <c r="B41" s="11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6"/>
      <c r="R41" s="6"/>
      <c r="S41" s="6"/>
      <c r="T41" s="6"/>
      <c r="U41" s="6"/>
    </row>
    <row r="42" spans="1:30" ht="57.6" customHeight="1" x14ac:dyDescent="0.25">
      <c r="A42" s="69" t="s">
        <v>30</v>
      </c>
      <c r="B42" s="70" t="s">
        <v>39</v>
      </c>
      <c r="C42" s="9"/>
      <c r="D42" s="64" t="str">
        <f>D43</f>
        <v>116,06 МВА
221,67 км</v>
      </c>
      <c r="E42" s="64"/>
      <c r="F42" s="64"/>
      <c r="G42" s="51">
        <f>G43</f>
        <v>1318.5225150095362</v>
      </c>
      <c r="H42" s="51">
        <f>H43</f>
        <v>1318.5225150095362</v>
      </c>
      <c r="I42" s="51"/>
      <c r="J42" s="51" t="str">
        <f>J43</f>
        <v>41,48 МВА
41,7 км</v>
      </c>
      <c r="K42" s="51" t="str">
        <f t="shared" ref="K42:N42" si="11">K43</f>
        <v>18,86 МВА
66,85</v>
      </c>
      <c r="L42" s="51" t="str">
        <f>L43</f>
        <v>9,83 МВА
37,42 км</v>
      </c>
      <c r="M42" s="51" t="str">
        <f t="shared" si="11"/>
        <v>15,86 МВА
31,5 км</v>
      </c>
      <c r="N42" s="51" t="str">
        <f t="shared" si="11"/>
        <v>10,03 МВА
43,4 км</v>
      </c>
      <c r="O42" s="51" t="str">
        <f>O43</f>
        <v>96,06 МВА
220,87 км</v>
      </c>
      <c r="P42" s="51">
        <f>P43</f>
        <v>320.90178850350003</v>
      </c>
      <c r="Q42" s="51">
        <f>Q43</f>
        <v>243.72642873268404</v>
      </c>
      <c r="R42" s="51">
        <f>R43</f>
        <v>253.89067728257876</v>
      </c>
      <c r="S42" s="51">
        <f t="shared" ref="S42:T42" si="12">S43</f>
        <v>204.57919792537723</v>
      </c>
      <c r="T42" s="51">
        <f t="shared" si="12"/>
        <v>295.42442256539624</v>
      </c>
      <c r="U42" s="51">
        <f>U43</f>
        <v>1318.5225150095362</v>
      </c>
    </row>
    <row r="43" spans="1:30" ht="96" customHeight="1" x14ac:dyDescent="0.25">
      <c r="A43" s="69" t="s">
        <v>40</v>
      </c>
      <c r="B43" s="70" t="s">
        <v>9</v>
      </c>
      <c r="C43" s="9"/>
      <c r="D43" s="64" t="s">
        <v>283</v>
      </c>
      <c r="E43" s="9"/>
      <c r="F43" s="9"/>
      <c r="G43" s="51">
        <f>SUM(G44:G60)</f>
        <v>1318.5225150095362</v>
      </c>
      <c r="H43" s="51">
        <f>SUM(H44:H60)</f>
        <v>1318.5225150095362</v>
      </c>
      <c r="I43" s="6"/>
      <c r="J43" s="6" t="s">
        <v>234</v>
      </c>
      <c r="K43" s="6" t="s">
        <v>169</v>
      </c>
      <c r="L43" s="6" t="s">
        <v>290</v>
      </c>
      <c r="M43" s="6" t="s">
        <v>170</v>
      </c>
      <c r="N43" s="6" t="s">
        <v>291</v>
      </c>
      <c r="O43" s="9" t="s">
        <v>292</v>
      </c>
      <c r="P43" s="51">
        <f t="shared" ref="P43:T43" si="13">SUM(P44:P60)</f>
        <v>320.90178850350003</v>
      </c>
      <c r="Q43" s="51">
        <f t="shared" si="13"/>
        <v>243.72642873268404</v>
      </c>
      <c r="R43" s="51">
        <f>SUM(R44:R60)</f>
        <v>253.89067728257876</v>
      </c>
      <c r="S43" s="51">
        <f t="shared" si="13"/>
        <v>204.57919792537723</v>
      </c>
      <c r="T43" s="51">
        <f t="shared" si="13"/>
        <v>295.42442256539624</v>
      </c>
      <c r="U43" s="51">
        <f>SUM(U44:U60)</f>
        <v>1318.5225150095362</v>
      </c>
      <c r="W43" s="19"/>
      <c r="X43" s="19"/>
      <c r="AA43" s="29"/>
      <c r="AB43" s="29"/>
      <c r="AD43" s="31"/>
    </row>
    <row r="44" spans="1:30" ht="112.5" customHeight="1" x14ac:dyDescent="0.25">
      <c r="A44" s="17" t="s">
        <v>41</v>
      </c>
      <c r="B44" s="11" t="s">
        <v>105</v>
      </c>
      <c r="C44" s="9" t="s">
        <v>16</v>
      </c>
      <c r="D44" s="9"/>
      <c r="E44" s="9">
        <v>2020</v>
      </c>
      <c r="F44" s="9">
        <v>2024</v>
      </c>
      <c r="G44" s="6">
        <f>U44</f>
        <v>54.564250356640002</v>
      </c>
      <c r="H44" s="6">
        <f>G44</f>
        <v>54.564250356640002</v>
      </c>
      <c r="I44" s="6"/>
      <c r="J44" s="9"/>
      <c r="K44" s="9"/>
      <c r="L44" s="9"/>
      <c r="M44" s="9"/>
      <c r="N44" s="9"/>
      <c r="O44" s="9"/>
      <c r="P44" s="8">
        <v>10</v>
      </c>
      <c r="Q44" s="8">
        <v>10.440000000000001</v>
      </c>
      <c r="R44" s="8">
        <v>10.899360000000001</v>
      </c>
      <c r="S44" s="8">
        <v>11.36803248</v>
      </c>
      <c r="T44" s="8">
        <v>11.856857876639999</v>
      </c>
      <c r="U44" s="6">
        <f>P44+Q44+R44+S44+T44</f>
        <v>54.564250356640002</v>
      </c>
      <c r="AA44" s="33"/>
    </row>
    <row r="45" spans="1:30" ht="99.75" customHeight="1" x14ac:dyDescent="0.25">
      <c r="A45" s="17" t="s">
        <v>43</v>
      </c>
      <c r="B45" s="11" t="s">
        <v>42</v>
      </c>
      <c r="C45" s="9" t="s">
        <v>16</v>
      </c>
      <c r="D45" s="9" t="str">
        <f>O45</f>
        <v>32 МВА
 2-х цепная ВЛ-35 кВ по 3,2 км</v>
      </c>
      <c r="E45" s="9">
        <v>2015</v>
      </c>
      <c r="F45" s="9">
        <v>2020</v>
      </c>
      <c r="G45" s="6">
        <f t="shared" ref="G45:G60" si="14">U45</f>
        <v>134.5005745</v>
      </c>
      <c r="H45" s="6">
        <f>G45</f>
        <v>134.5005745</v>
      </c>
      <c r="I45" s="6"/>
      <c r="J45" s="9" t="s">
        <v>145</v>
      </c>
      <c r="K45" s="9"/>
      <c r="L45" s="9"/>
      <c r="M45" s="9"/>
      <c r="N45" s="9"/>
      <c r="O45" s="9" t="str">
        <f>J45</f>
        <v>32 МВА
 2-х цепная ВЛ-35 кВ по 3,2 км</v>
      </c>
      <c r="P45" s="6">
        <v>134.5005745</v>
      </c>
      <c r="Q45" s="6"/>
      <c r="R45" s="8"/>
      <c r="S45" s="6"/>
      <c r="T45" s="6"/>
      <c r="U45" s="6">
        <f t="shared" ref="U45:U60" si="15">P45+Q45+R45+S45+T45</f>
        <v>134.5005745</v>
      </c>
      <c r="V45" s="63"/>
      <c r="W45" s="34"/>
      <c r="AA45" s="35"/>
    </row>
    <row r="46" spans="1:30" ht="167.25" customHeight="1" x14ac:dyDescent="0.25">
      <c r="A46" s="17" t="s">
        <v>106</v>
      </c>
      <c r="B46" s="11" t="s">
        <v>48</v>
      </c>
      <c r="C46" s="9" t="s">
        <v>16</v>
      </c>
      <c r="D46" s="9" t="str">
        <f>O46</f>
        <v>7,15 км</v>
      </c>
      <c r="E46" s="9">
        <v>2020</v>
      </c>
      <c r="F46" s="9">
        <v>2021</v>
      </c>
      <c r="G46" s="6">
        <f t="shared" si="14"/>
        <v>44.551832106000006</v>
      </c>
      <c r="H46" s="6">
        <f t="shared" ref="H46:H60" si="16">G46</f>
        <v>44.551832106000006</v>
      </c>
      <c r="I46" s="6"/>
      <c r="J46" s="9" t="s">
        <v>232</v>
      </c>
      <c r="K46" s="9" t="s">
        <v>231</v>
      </c>
      <c r="L46" s="9"/>
      <c r="M46" s="9"/>
      <c r="N46" s="9"/>
      <c r="O46" s="9" t="s">
        <v>233</v>
      </c>
      <c r="P46" s="6">
        <v>14.365922106000003</v>
      </c>
      <c r="Q46" s="8">
        <v>30.185910000000003</v>
      </c>
      <c r="R46" s="8"/>
      <c r="S46" s="6"/>
      <c r="T46" s="6"/>
      <c r="U46" s="6">
        <f t="shared" si="15"/>
        <v>44.551832106000006</v>
      </c>
      <c r="V46" s="63"/>
      <c r="AA46" s="35"/>
      <c r="AB46" s="27"/>
    </row>
    <row r="47" spans="1:30" ht="157.15" customHeight="1" x14ac:dyDescent="0.25">
      <c r="A47" s="17" t="s">
        <v>44</v>
      </c>
      <c r="B47" s="11" t="s">
        <v>276</v>
      </c>
      <c r="C47" s="9" t="s">
        <v>16</v>
      </c>
      <c r="D47" s="9" t="str">
        <f>O47</f>
        <v>7 км</v>
      </c>
      <c r="E47" s="9">
        <v>2022</v>
      </c>
      <c r="F47" s="9">
        <v>2023</v>
      </c>
      <c r="G47" s="6">
        <f t="shared" si="14"/>
        <v>30.043735999999999</v>
      </c>
      <c r="H47" s="6">
        <f>G47</f>
        <v>30.043735999999999</v>
      </c>
      <c r="I47" s="6"/>
      <c r="J47" s="9"/>
      <c r="K47" s="9"/>
      <c r="L47" s="9" t="s">
        <v>265</v>
      </c>
      <c r="M47" s="9"/>
      <c r="N47" s="9"/>
      <c r="O47" s="9" t="str">
        <f>L47</f>
        <v>7 км</v>
      </c>
      <c r="P47" s="7"/>
      <c r="Q47" s="7"/>
      <c r="R47" s="6">
        <v>30.043735999999999</v>
      </c>
      <c r="S47" s="7"/>
      <c r="T47" s="7"/>
      <c r="U47" s="6">
        <f>P47+Q47+R47+S47+T47</f>
        <v>30.043735999999999</v>
      </c>
      <c r="V47" s="63"/>
      <c r="AA47" s="33"/>
    </row>
    <row r="48" spans="1:30" ht="180.75" customHeight="1" x14ac:dyDescent="0.25">
      <c r="A48" s="17" t="s">
        <v>45</v>
      </c>
      <c r="B48" s="11" t="s">
        <v>49</v>
      </c>
      <c r="C48" s="9" t="s">
        <v>16</v>
      </c>
      <c r="D48" s="9" t="str">
        <f>O48</f>
        <v>7,75 МВА
28,1 км</v>
      </c>
      <c r="E48" s="9">
        <v>2020</v>
      </c>
      <c r="F48" s="9">
        <v>2024</v>
      </c>
      <c r="G48" s="6">
        <f t="shared" si="14"/>
        <v>101.65988482245</v>
      </c>
      <c r="H48" s="6">
        <f t="shared" si="16"/>
        <v>101.65988482245</v>
      </c>
      <c r="I48" s="9"/>
      <c r="J48" s="9" t="s">
        <v>118</v>
      </c>
      <c r="K48" s="9" t="s">
        <v>150</v>
      </c>
      <c r="L48" s="6" t="s">
        <v>279</v>
      </c>
      <c r="M48" s="9" t="s">
        <v>119</v>
      </c>
      <c r="N48" s="6" t="s">
        <v>120</v>
      </c>
      <c r="O48" s="9" t="s">
        <v>280</v>
      </c>
      <c r="P48" s="6">
        <v>13.2268416</v>
      </c>
      <c r="Q48" s="6">
        <v>29.201591999999998</v>
      </c>
      <c r="R48" s="71">
        <v>26.798719999999999</v>
      </c>
      <c r="S48" s="6">
        <v>21.336759336427356</v>
      </c>
      <c r="T48" s="6">
        <v>11.095971886022639</v>
      </c>
      <c r="U48" s="6">
        <f t="shared" si="15"/>
        <v>101.65988482245</v>
      </c>
      <c r="V48" s="63"/>
      <c r="AA48" s="35"/>
    </row>
    <row r="49" spans="1:27" ht="90.6" customHeight="1" x14ac:dyDescent="0.25">
      <c r="A49" s="17" t="s">
        <v>46</v>
      </c>
      <c r="B49" s="11" t="s">
        <v>107</v>
      </c>
      <c r="C49" s="9" t="s">
        <v>16</v>
      </c>
      <c r="D49" s="9" t="str">
        <f t="shared" ref="D49:D54" si="17">O49</f>
        <v>3,49 МВА
8,5 км</v>
      </c>
      <c r="E49" s="9">
        <v>2020</v>
      </c>
      <c r="F49" s="9">
        <v>2024</v>
      </c>
      <c r="G49" s="6">
        <f t="shared" si="14"/>
        <v>35.839864035052003</v>
      </c>
      <c r="H49" s="6">
        <f>G49</f>
        <v>35.839864035052003</v>
      </c>
      <c r="I49" s="53"/>
      <c r="J49" s="9" t="s">
        <v>108</v>
      </c>
      <c r="K49" s="9" t="s">
        <v>151</v>
      </c>
      <c r="L49" s="9" t="s">
        <v>244</v>
      </c>
      <c r="M49" s="9" t="s">
        <v>108</v>
      </c>
      <c r="N49" s="9" t="s">
        <v>165</v>
      </c>
      <c r="O49" s="9" t="s">
        <v>251</v>
      </c>
      <c r="P49" s="7">
        <v>4.104969500000001</v>
      </c>
      <c r="Q49" s="7">
        <v>3.9834404981000011</v>
      </c>
      <c r="R49" s="8">
        <v>4.7241540369520001</v>
      </c>
      <c r="S49" s="6">
        <v>4.9169999999999998</v>
      </c>
      <c r="T49" s="7">
        <v>18.110299999999999</v>
      </c>
      <c r="U49" s="6">
        <f t="shared" si="15"/>
        <v>35.839864035052003</v>
      </c>
      <c r="V49" s="63"/>
      <c r="AA49" s="35"/>
    </row>
    <row r="50" spans="1:27" ht="102.6" customHeight="1" x14ac:dyDescent="0.25">
      <c r="A50" s="17" t="s">
        <v>47</v>
      </c>
      <c r="B50" s="11" t="s">
        <v>51</v>
      </c>
      <c r="C50" s="9" t="s">
        <v>16</v>
      </c>
      <c r="D50" s="9" t="str">
        <f t="shared" si="17"/>
        <v>5,84 МВА
15,4 км</v>
      </c>
      <c r="E50" s="9">
        <v>2020</v>
      </c>
      <c r="F50" s="9">
        <v>2024</v>
      </c>
      <c r="G50" s="6">
        <f t="shared" si="14"/>
        <v>44.376881551665278</v>
      </c>
      <c r="H50" s="6">
        <f t="shared" si="16"/>
        <v>44.376881551665278</v>
      </c>
      <c r="I50" s="9"/>
      <c r="J50" s="9" t="s">
        <v>109</v>
      </c>
      <c r="K50" s="9" t="s">
        <v>152</v>
      </c>
      <c r="L50" s="9" t="s">
        <v>245</v>
      </c>
      <c r="M50" s="9" t="s">
        <v>109</v>
      </c>
      <c r="N50" s="9" t="s">
        <v>109</v>
      </c>
      <c r="O50" s="9" t="s">
        <v>252</v>
      </c>
      <c r="P50" s="7">
        <v>8.9945122000000008</v>
      </c>
      <c r="Q50" s="7">
        <v>9.3902707368000016</v>
      </c>
      <c r="R50" s="8">
        <v>5.1024426492192001</v>
      </c>
      <c r="S50" s="6">
        <v>10.224990683135626</v>
      </c>
      <c r="T50" s="7">
        <v>10.664665282510457</v>
      </c>
      <c r="U50" s="6">
        <f t="shared" si="15"/>
        <v>44.376881551665278</v>
      </c>
      <c r="V50" s="63"/>
      <c r="AA50" s="33"/>
    </row>
    <row r="51" spans="1:27" ht="93" customHeight="1" x14ac:dyDescent="0.25">
      <c r="A51" s="17" t="s">
        <v>50</v>
      </c>
      <c r="B51" s="11" t="s">
        <v>95</v>
      </c>
      <c r="C51" s="9" t="s">
        <v>16</v>
      </c>
      <c r="D51" s="9" t="str">
        <f>O51</f>
        <v>3,2 МВА
22 км</v>
      </c>
      <c r="E51" s="9">
        <v>2020</v>
      </c>
      <c r="F51" s="9">
        <v>2024</v>
      </c>
      <c r="G51" s="6">
        <f t="shared" si="14"/>
        <v>79.626871040865808</v>
      </c>
      <c r="H51" s="6">
        <f t="shared" si="16"/>
        <v>79.626871040865808</v>
      </c>
      <c r="I51" s="9"/>
      <c r="J51" s="9" t="s">
        <v>104</v>
      </c>
      <c r="K51" s="9" t="s">
        <v>141</v>
      </c>
      <c r="L51" s="9" t="s">
        <v>293</v>
      </c>
      <c r="M51" s="9" t="s">
        <v>104</v>
      </c>
      <c r="N51" s="9" t="s">
        <v>294</v>
      </c>
      <c r="O51" s="9" t="s">
        <v>295</v>
      </c>
      <c r="P51" s="7">
        <v>8.2472742000000014</v>
      </c>
      <c r="Q51" s="7">
        <v>8.4663918848000019</v>
      </c>
      <c r="R51" s="8">
        <v>41.259001052451204</v>
      </c>
      <c r="S51" s="6">
        <v>9.3755280977066029</v>
      </c>
      <c r="T51" s="7">
        <v>12.278675805907991</v>
      </c>
      <c r="U51" s="6">
        <f t="shared" si="15"/>
        <v>79.626871040865808</v>
      </c>
      <c r="V51" s="63"/>
      <c r="AA51" s="35"/>
    </row>
    <row r="52" spans="1:27" ht="75" customHeight="1" x14ac:dyDescent="0.25">
      <c r="A52" s="17" t="s">
        <v>54</v>
      </c>
      <c r="B52" s="11" t="s">
        <v>52</v>
      </c>
      <c r="C52" s="9" t="s">
        <v>16</v>
      </c>
      <c r="D52" s="9" t="str">
        <f t="shared" si="17"/>
        <v>4,33 МВА
15,5 км</v>
      </c>
      <c r="E52" s="9">
        <v>2020</v>
      </c>
      <c r="F52" s="9">
        <v>2024</v>
      </c>
      <c r="G52" s="6">
        <f t="shared" si="14"/>
        <v>44.8715462772658</v>
      </c>
      <c r="H52" s="6">
        <f>G52</f>
        <v>44.8715462772658</v>
      </c>
      <c r="I52" s="18"/>
      <c r="J52" s="9" t="s">
        <v>104</v>
      </c>
      <c r="K52" s="9" t="s">
        <v>153</v>
      </c>
      <c r="L52" s="9" t="s">
        <v>154</v>
      </c>
      <c r="M52" s="9" t="s">
        <v>104</v>
      </c>
      <c r="N52" s="9" t="s">
        <v>104</v>
      </c>
      <c r="O52" s="9" t="s">
        <v>253</v>
      </c>
      <c r="P52" s="7">
        <v>8.2472742000000014</v>
      </c>
      <c r="Q52" s="7">
        <v>8.4810671212000024</v>
      </c>
      <c r="R52" s="8">
        <v>8.9890010524512025</v>
      </c>
      <c r="S52" s="6">
        <v>9.3755280977066029</v>
      </c>
      <c r="T52" s="7">
        <v>9.7786758059079855</v>
      </c>
      <c r="U52" s="6">
        <f t="shared" si="15"/>
        <v>44.8715462772658</v>
      </c>
      <c r="V52" s="63"/>
      <c r="AA52" s="35"/>
    </row>
    <row r="53" spans="1:27" ht="75" customHeight="1" x14ac:dyDescent="0.3">
      <c r="A53" s="17" t="s">
        <v>55</v>
      </c>
      <c r="B53" s="11" t="s">
        <v>53</v>
      </c>
      <c r="C53" s="9" t="s">
        <v>16</v>
      </c>
      <c r="D53" s="9" t="str">
        <f t="shared" si="17"/>
        <v>2,4 МВА
11,6 км</v>
      </c>
      <c r="E53" s="9">
        <v>2020</v>
      </c>
      <c r="F53" s="9">
        <v>2024</v>
      </c>
      <c r="G53" s="6">
        <f t="shared" si="14"/>
        <v>33.600962765331538</v>
      </c>
      <c r="H53" s="6">
        <f t="shared" si="16"/>
        <v>33.600962765331538</v>
      </c>
      <c r="I53" s="54"/>
      <c r="J53" s="9" t="s">
        <v>110</v>
      </c>
      <c r="K53" s="9" t="s">
        <v>154</v>
      </c>
      <c r="L53" s="9" t="s">
        <v>246</v>
      </c>
      <c r="M53" s="9" t="s">
        <v>110</v>
      </c>
      <c r="N53" s="9" t="s">
        <v>110</v>
      </c>
      <c r="O53" s="9" t="s">
        <v>254</v>
      </c>
      <c r="P53" s="7">
        <v>6.2049695000000007</v>
      </c>
      <c r="Q53" s="7">
        <v>6.2219999980000011</v>
      </c>
      <c r="R53" s="8">
        <v>6.7630196369520013</v>
      </c>
      <c r="S53" s="6">
        <v>7.0538294813409372</v>
      </c>
      <c r="T53" s="7">
        <v>7.3571441490385974</v>
      </c>
      <c r="U53" s="6">
        <f t="shared" si="15"/>
        <v>33.600962765331538</v>
      </c>
      <c r="V53" s="63"/>
      <c r="AA53" s="33"/>
    </row>
    <row r="54" spans="1:27" ht="99.6" customHeight="1" x14ac:dyDescent="0.25">
      <c r="A54" s="17" t="s">
        <v>57</v>
      </c>
      <c r="B54" s="11" t="s">
        <v>56</v>
      </c>
      <c r="C54" s="9" t="s">
        <v>16</v>
      </c>
      <c r="D54" s="9" t="str">
        <f t="shared" si="17"/>
        <v>11,7 МВА
21,9 км</v>
      </c>
      <c r="E54" s="9">
        <v>2020</v>
      </c>
      <c r="F54" s="9">
        <v>2024</v>
      </c>
      <c r="G54" s="6">
        <f t="shared" si="14"/>
        <v>105.407134013784</v>
      </c>
      <c r="H54" s="6">
        <f t="shared" si="16"/>
        <v>105.407134013784</v>
      </c>
      <c r="I54" s="9"/>
      <c r="J54" s="9" t="s">
        <v>111</v>
      </c>
      <c r="K54" s="9" t="s">
        <v>155</v>
      </c>
      <c r="L54" s="9" t="s">
        <v>247</v>
      </c>
      <c r="M54" s="9" t="s">
        <v>159</v>
      </c>
      <c r="N54" s="9" t="s">
        <v>159</v>
      </c>
      <c r="O54" s="9" t="s">
        <v>255</v>
      </c>
      <c r="P54" s="7">
        <v>10.827450210000002</v>
      </c>
      <c r="Q54" s="7">
        <v>36.419183803784001</v>
      </c>
      <c r="R54" s="8">
        <v>5.5964999999999998</v>
      </c>
      <c r="S54" s="6">
        <v>24.725999999999999</v>
      </c>
      <c r="T54" s="7">
        <v>27.838000000000001</v>
      </c>
      <c r="U54" s="6">
        <f t="shared" si="15"/>
        <v>105.407134013784</v>
      </c>
      <c r="V54" s="63"/>
      <c r="AA54" s="33"/>
    </row>
    <row r="55" spans="1:27" ht="87" customHeight="1" x14ac:dyDescent="0.25">
      <c r="A55" s="17" t="s">
        <v>58</v>
      </c>
      <c r="B55" s="11" t="s">
        <v>140</v>
      </c>
      <c r="C55" s="9" t="s">
        <v>16</v>
      </c>
      <c r="D55" s="9" t="s">
        <v>143</v>
      </c>
      <c r="E55" s="9">
        <v>2019</v>
      </c>
      <c r="F55" s="9">
        <v>2026</v>
      </c>
      <c r="G55" s="6">
        <f t="shared" ref="G55" si="18">U55</f>
        <v>84.068000000000012</v>
      </c>
      <c r="H55" s="8">
        <f>G55</f>
        <v>84.068000000000012</v>
      </c>
      <c r="I55" s="6"/>
      <c r="J55" s="9" t="s">
        <v>139</v>
      </c>
      <c r="K55" s="53"/>
      <c r="L55" s="9"/>
      <c r="M55" s="9"/>
      <c r="N55" s="9"/>
      <c r="O55" s="9"/>
      <c r="P55" s="7">
        <v>2</v>
      </c>
      <c r="Q55" s="7">
        <v>3.7</v>
      </c>
      <c r="R55" s="7">
        <v>1</v>
      </c>
      <c r="S55" s="7">
        <v>0</v>
      </c>
      <c r="T55" s="7">
        <v>77.368000000000009</v>
      </c>
      <c r="U55" s="6">
        <f t="shared" si="15"/>
        <v>84.068000000000012</v>
      </c>
      <c r="V55" s="63"/>
      <c r="AA55" s="33"/>
    </row>
    <row r="56" spans="1:27" ht="87" customHeight="1" x14ac:dyDescent="0.25">
      <c r="A56" s="17" t="s">
        <v>237</v>
      </c>
      <c r="B56" s="11" t="s">
        <v>238</v>
      </c>
      <c r="C56" s="9" t="s">
        <v>16</v>
      </c>
      <c r="D56" s="9" t="s">
        <v>239</v>
      </c>
      <c r="E56" s="9">
        <v>2022</v>
      </c>
      <c r="F56" s="9">
        <v>2022</v>
      </c>
      <c r="G56" s="6">
        <f t="shared" ref="G56" si="19">U56</f>
        <v>7.5810000000000004</v>
      </c>
      <c r="H56" s="8">
        <f>G56</f>
        <v>7.5810000000000004</v>
      </c>
      <c r="I56" s="6"/>
      <c r="J56" s="9"/>
      <c r="K56" s="53"/>
      <c r="L56" s="9" t="s">
        <v>239</v>
      </c>
      <c r="M56" s="9"/>
      <c r="N56" s="9"/>
      <c r="O56" s="9" t="str">
        <f>L56</f>
        <v>2,92 км</v>
      </c>
      <c r="P56" s="7"/>
      <c r="Q56" s="7"/>
      <c r="R56" s="7">
        <v>7.5810000000000004</v>
      </c>
      <c r="S56" s="7"/>
      <c r="T56" s="7"/>
      <c r="U56" s="6">
        <f t="shared" si="15"/>
        <v>7.5810000000000004</v>
      </c>
      <c r="V56" s="63"/>
      <c r="AA56" s="35"/>
    </row>
    <row r="57" spans="1:27" ht="79.900000000000006" customHeight="1" x14ac:dyDescent="0.25">
      <c r="A57" s="17" t="s">
        <v>59</v>
      </c>
      <c r="B57" s="11" t="s">
        <v>133</v>
      </c>
      <c r="C57" s="9" t="s">
        <v>16</v>
      </c>
      <c r="D57" s="9" t="str">
        <f>O57</f>
        <v>8 МВА
2-х цепная ВЛ-35кВ по
 0,5 км</v>
      </c>
      <c r="E57" s="9">
        <v>2020</v>
      </c>
      <c r="F57" s="9">
        <v>2023</v>
      </c>
      <c r="G57" s="6">
        <f t="shared" si="14"/>
        <v>232.88735581249998</v>
      </c>
      <c r="H57" s="6">
        <f t="shared" si="16"/>
        <v>232.88735581249998</v>
      </c>
      <c r="I57" s="6"/>
      <c r="J57" s="9"/>
      <c r="K57" s="9"/>
      <c r="L57" s="9"/>
      <c r="M57" s="9" t="s">
        <v>259</v>
      </c>
      <c r="N57" s="9"/>
      <c r="O57" s="9" t="str">
        <f>M57</f>
        <v>8 МВА
2-х цепная ВЛ-35кВ по
 0,5 км</v>
      </c>
      <c r="P57" s="6">
        <v>4.3068558125000003</v>
      </c>
      <c r="Q57" s="6">
        <v>26.837499999999999</v>
      </c>
      <c r="R57" s="8">
        <v>83.007000000000005</v>
      </c>
      <c r="S57" s="7">
        <v>69.313999999999993</v>
      </c>
      <c r="T57" s="6">
        <v>49.421999999999997</v>
      </c>
      <c r="U57" s="6">
        <f t="shared" si="15"/>
        <v>232.88735581249998</v>
      </c>
      <c r="V57" s="63"/>
      <c r="AA57" s="35"/>
    </row>
    <row r="58" spans="1:27" ht="167.25" customHeight="1" x14ac:dyDescent="0.25">
      <c r="A58" s="17" t="s">
        <v>130</v>
      </c>
      <c r="B58" s="11" t="s">
        <v>296</v>
      </c>
      <c r="C58" s="9" t="s">
        <v>16</v>
      </c>
      <c r="D58" s="9" t="str">
        <f>O58</f>
        <v>9,16 МВА
43,1 км</v>
      </c>
      <c r="E58" s="9">
        <v>2020</v>
      </c>
      <c r="F58" s="9">
        <v>2024</v>
      </c>
      <c r="G58" s="6">
        <f t="shared" si="14"/>
        <v>154.46047005882639</v>
      </c>
      <c r="H58" s="6">
        <f t="shared" si="16"/>
        <v>154.46047005882639</v>
      </c>
      <c r="I58" s="6"/>
      <c r="J58" s="9" t="s">
        <v>138</v>
      </c>
      <c r="K58" s="9" t="s">
        <v>158</v>
      </c>
      <c r="L58" s="9" t="s">
        <v>166</v>
      </c>
      <c r="M58" s="9" t="s">
        <v>160</v>
      </c>
      <c r="N58" s="9" t="s">
        <v>161</v>
      </c>
      <c r="O58" s="9" t="s">
        <v>162</v>
      </c>
      <c r="P58" s="6">
        <v>45.586349124999998</v>
      </c>
      <c r="Q58" s="6">
        <v>43.507415690000002</v>
      </c>
      <c r="R58" s="8">
        <v>8.4267428545532006</v>
      </c>
      <c r="S58" s="7">
        <v>21.005367445684087</v>
      </c>
      <c r="T58" s="6">
        <v>35.934594943589104</v>
      </c>
      <c r="U58" s="6">
        <f t="shared" si="15"/>
        <v>154.46047005882639</v>
      </c>
      <c r="V58" s="63"/>
      <c r="AA58" s="35"/>
    </row>
    <row r="59" spans="1:27" ht="142.9" customHeight="1" x14ac:dyDescent="0.25">
      <c r="A59" s="17" t="s">
        <v>131</v>
      </c>
      <c r="B59" s="11" t="s">
        <v>257</v>
      </c>
      <c r="C59" s="9" t="s">
        <v>16</v>
      </c>
      <c r="D59" s="9" t="str">
        <f>O59</f>
        <v>2,8 МВА
7,4 км</v>
      </c>
      <c r="E59" s="9">
        <v>2020</v>
      </c>
      <c r="F59" s="9">
        <v>2021</v>
      </c>
      <c r="G59" s="6">
        <f t="shared" si="14"/>
        <v>45.958545549999997</v>
      </c>
      <c r="H59" s="6">
        <f t="shared" si="16"/>
        <v>45.958545549999997</v>
      </c>
      <c r="I59" s="6"/>
      <c r="J59" s="9" t="s">
        <v>144</v>
      </c>
      <c r="K59" s="9" t="s">
        <v>157</v>
      </c>
      <c r="L59" s="9"/>
      <c r="M59" s="9"/>
      <c r="N59" s="9"/>
      <c r="O59" s="9" t="s">
        <v>163</v>
      </c>
      <c r="P59" s="6">
        <v>39.01664555</v>
      </c>
      <c r="Q59" s="6">
        <v>6.9419000000000004</v>
      </c>
      <c r="R59" s="6"/>
      <c r="S59" s="7"/>
      <c r="T59" s="6"/>
      <c r="U59" s="6">
        <f t="shared" si="15"/>
        <v>45.958545549999997</v>
      </c>
      <c r="V59" s="63"/>
      <c r="AA59" s="15"/>
    </row>
    <row r="60" spans="1:27" ht="136.9" customHeight="1" x14ac:dyDescent="0.25">
      <c r="A60" s="17" t="s">
        <v>132</v>
      </c>
      <c r="B60" s="11" t="s">
        <v>230</v>
      </c>
      <c r="C60" s="9" t="s">
        <v>16</v>
      </c>
      <c r="D60" s="9" t="str">
        <f>O60</f>
        <v>5,39 МВА
22,9 км</v>
      </c>
      <c r="E60" s="9">
        <v>2020</v>
      </c>
      <c r="F60" s="9">
        <v>2024</v>
      </c>
      <c r="G60" s="6">
        <f t="shared" si="14"/>
        <v>84.523606119155474</v>
      </c>
      <c r="H60" s="6">
        <f t="shared" si="16"/>
        <v>84.523606119155474</v>
      </c>
      <c r="I60" s="6"/>
      <c r="J60" s="9" t="s">
        <v>134</v>
      </c>
      <c r="K60" s="9" t="s">
        <v>156</v>
      </c>
      <c r="L60" s="9" t="s">
        <v>136</v>
      </c>
      <c r="M60" s="9" t="s">
        <v>135</v>
      </c>
      <c r="N60" s="9" t="s">
        <v>137</v>
      </c>
      <c r="O60" s="9" t="s">
        <v>164</v>
      </c>
      <c r="P60" s="6">
        <v>11.27215</v>
      </c>
      <c r="Q60" s="6">
        <v>19.949757000000002</v>
      </c>
      <c r="R60" s="6">
        <v>13.7</v>
      </c>
      <c r="S60" s="7">
        <v>15.882162303376001</v>
      </c>
      <c r="T60" s="6">
        <v>23.71953681577947</v>
      </c>
      <c r="U60" s="6">
        <f t="shared" si="15"/>
        <v>84.523606119155474</v>
      </c>
      <c r="V60" s="63"/>
      <c r="AA60" s="35"/>
    </row>
    <row r="61" spans="1:27" x14ac:dyDescent="0.25">
      <c r="A61" s="17" t="s">
        <v>24</v>
      </c>
      <c r="B61" s="11"/>
      <c r="C61" s="9"/>
      <c r="D61" s="9"/>
      <c r="E61" s="9"/>
      <c r="F61" s="9"/>
      <c r="G61" s="9"/>
      <c r="H61" s="9"/>
      <c r="I61" s="9"/>
      <c r="J61" s="9"/>
      <c r="K61" s="6"/>
      <c r="L61" s="6"/>
      <c r="M61" s="6"/>
      <c r="N61" s="6"/>
      <c r="O61" s="9"/>
      <c r="P61" s="6"/>
      <c r="Q61" s="6"/>
      <c r="R61" s="6"/>
      <c r="S61" s="6"/>
      <c r="T61" s="6"/>
      <c r="U61" s="6"/>
    </row>
    <row r="62" spans="1:27" ht="37.5" x14ac:dyDescent="0.25">
      <c r="A62" s="72" t="s">
        <v>60</v>
      </c>
      <c r="B62" s="64" t="s">
        <v>61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7"/>
      <c r="Q62" s="7"/>
      <c r="R62" s="7"/>
      <c r="S62" s="7"/>
      <c r="T62" s="7"/>
      <c r="U62" s="6"/>
    </row>
    <row r="63" spans="1:27" x14ac:dyDescent="0.25">
      <c r="A63" s="73" t="s">
        <v>29</v>
      </c>
      <c r="B63" s="11" t="s">
        <v>27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7"/>
      <c r="Q63" s="7"/>
      <c r="R63" s="7"/>
      <c r="S63" s="7"/>
      <c r="T63" s="7"/>
      <c r="U63" s="6"/>
    </row>
    <row r="64" spans="1:27" x14ac:dyDescent="0.25">
      <c r="A64" s="73"/>
      <c r="B64" s="11" t="s">
        <v>62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7"/>
      <c r="Q64" s="7"/>
      <c r="R64" s="7"/>
      <c r="S64" s="7"/>
      <c r="T64" s="7"/>
      <c r="U64" s="6"/>
    </row>
    <row r="65" spans="1:21" x14ac:dyDescent="0.25">
      <c r="A65" s="73" t="s">
        <v>30</v>
      </c>
      <c r="B65" s="11" t="s">
        <v>28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7"/>
      <c r="Q65" s="7"/>
      <c r="R65" s="7"/>
      <c r="S65" s="7"/>
      <c r="T65" s="7"/>
      <c r="U65" s="6"/>
    </row>
    <row r="66" spans="1:21" x14ac:dyDescent="0.25">
      <c r="A66" s="73"/>
      <c r="B66" s="11" t="s">
        <v>62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6"/>
      <c r="Q66" s="6"/>
      <c r="R66" s="6"/>
      <c r="S66" s="6"/>
      <c r="T66" s="6"/>
      <c r="U66" s="6"/>
    </row>
    <row r="67" spans="1:21" x14ac:dyDescent="0.25">
      <c r="A67" s="17" t="s">
        <v>24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6"/>
      <c r="Q67" s="6"/>
      <c r="R67" s="6"/>
      <c r="S67" s="6"/>
      <c r="T67" s="6"/>
      <c r="U67" s="6"/>
    </row>
    <row r="68" spans="1:21" x14ac:dyDescent="0.25">
      <c r="A68" s="109" t="s">
        <v>63</v>
      </c>
      <c r="B68" s="10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6"/>
      <c r="Q68" s="6"/>
      <c r="R68" s="6"/>
      <c r="S68" s="6"/>
      <c r="T68" s="6"/>
      <c r="U68" s="6"/>
    </row>
    <row r="69" spans="1:21" ht="56.25" x14ac:dyDescent="0.25">
      <c r="A69" s="73"/>
      <c r="B69" s="64" t="s">
        <v>64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6"/>
      <c r="Q69" s="6"/>
      <c r="R69" s="6"/>
      <c r="S69" s="6"/>
      <c r="T69" s="8"/>
      <c r="U69" s="6"/>
    </row>
    <row r="70" spans="1:21" x14ac:dyDescent="0.25">
      <c r="A70" s="17" t="s">
        <v>29</v>
      </c>
      <c r="B70" s="11" t="s">
        <v>27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6"/>
      <c r="Q70" s="6"/>
      <c r="R70" s="6"/>
      <c r="S70" s="6"/>
      <c r="T70" s="6"/>
      <c r="U70" s="6"/>
    </row>
    <row r="71" spans="1:21" x14ac:dyDescent="0.25">
      <c r="A71" s="17" t="s">
        <v>30</v>
      </c>
      <c r="B71" s="11" t="s">
        <v>28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6"/>
      <c r="Q71" s="6"/>
      <c r="R71" s="6"/>
      <c r="S71" s="6"/>
      <c r="T71" s="6"/>
      <c r="U71" s="6"/>
    </row>
    <row r="72" spans="1:21" x14ac:dyDescent="0.25">
      <c r="A72" s="17" t="s">
        <v>24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6"/>
      <c r="Q72" s="6"/>
      <c r="R72" s="6"/>
      <c r="S72" s="6"/>
      <c r="T72" s="6"/>
      <c r="U72" s="6"/>
    </row>
    <row r="73" spans="1:21" x14ac:dyDescent="0.25">
      <c r="A73" s="74"/>
      <c r="B73" s="55"/>
      <c r="C73" s="55"/>
      <c r="D73" s="55"/>
      <c r="E73" s="55"/>
      <c r="F73" s="39"/>
      <c r="G73" s="39"/>
      <c r="H73" s="39"/>
      <c r="I73" s="39"/>
      <c r="J73" s="39"/>
      <c r="K73" s="39"/>
      <c r="L73" s="39"/>
      <c r="M73" s="39"/>
      <c r="N73" s="39"/>
      <c r="O73" s="56"/>
      <c r="P73" s="56"/>
      <c r="Q73" s="56"/>
      <c r="R73" s="56"/>
      <c r="S73" s="57"/>
      <c r="T73" s="39"/>
      <c r="U73" s="39"/>
    </row>
    <row r="74" spans="1:21" ht="23.25" x14ac:dyDescent="0.35">
      <c r="A74" s="75" t="s">
        <v>66</v>
      </c>
      <c r="B74" s="58" t="s">
        <v>65</v>
      </c>
      <c r="C74" s="58"/>
      <c r="D74" s="58"/>
      <c r="E74" s="58"/>
      <c r="O74" s="59"/>
      <c r="P74" s="59"/>
      <c r="Q74" s="59"/>
      <c r="R74" s="59"/>
      <c r="S74" s="60"/>
    </row>
    <row r="75" spans="1:21" x14ac:dyDescent="0.25">
      <c r="A75" s="75" t="s">
        <v>67</v>
      </c>
      <c r="B75" s="58" t="s">
        <v>69</v>
      </c>
      <c r="C75" s="58"/>
      <c r="D75" s="58"/>
      <c r="E75" s="58"/>
    </row>
    <row r="76" spans="1:21" x14ac:dyDescent="0.25">
      <c r="A76" s="65" t="s">
        <v>68</v>
      </c>
      <c r="B76" s="58" t="s">
        <v>70</v>
      </c>
      <c r="C76" s="58"/>
      <c r="D76" s="58"/>
      <c r="E76" s="58"/>
    </row>
    <row r="77" spans="1:21" x14ac:dyDescent="0.25">
      <c r="A77" s="65" t="s">
        <v>72</v>
      </c>
      <c r="B77" s="58" t="s">
        <v>71</v>
      </c>
      <c r="C77" s="58"/>
      <c r="D77" s="58"/>
      <c r="E77" s="58"/>
    </row>
    <row r="78" spans="1:21" x14ac:dyDescent="0.25">
      <c r="B78" s="58"/>
      <c r="C78" s="58"/>
      <c r="D78" s="58"/>
      <c r="E78" s="58"/>
    </row>
    <row r="79" spans="1:21" x14ac:dyDescent="0.25">
      <c r="B79" s="58" t="s">
        <v>297</v>
      </c>
      <c r="C79" s="58"/>
      <c r="D79" s="58"/>
      <c r="E79" s="58"/>
    </row>
  </sheetData>
  <mergeCells count="22">
    <mergeCell ref="A68:B68"/>
    <mergeCell ref="O8:U8"/>
    <mergeCell ref="S1:U1"/>
    <mergeCell ref="S2:U2"/>
    <mergeCell ref="S3:U3"/>
    <mergeCell ref="S4:U4"/>
    <mergeCell ref="S7:U7"/>
    <mergeCell ref="S6:U6"/>
    <mergeCell ref="A10:T10"/>
    <mergeCell ref="A11:T11"/>
    <mergeCell ref="A13:A14"/>
    <mergeCell ref="B13:B14"/>
    <mergeCell ref="C13:C14"/>
    <mergeCell ref="D13:D14"/>
    <mergeCell ref="E13:E14"/>
    <mergeCell ref="S5:V5"/>
    <mergeCell ref="P13:U13"/>
    <mergeCell ref="F13:F14"/>
    <mergeCell ref="G13:G14"/>
    <mergeCell ref="H13:H14"/>
    <mergeCell ref="I13:I14"/>
    <mergeCell ref="J13:O13"/>
  </mergeCells>
  <printOptions horizontalCentered="1"/>
  <pageMargins left="0.19685039370078741" right="0.19685039370078741" top="0.39370078740157483" bottom="0.19685039370078741" header="0" footer="0"/>
  <pageSetup paperSize="9" scale="43" fitToHeight="7" orientation="landscape" verticalDpi="180" r:id="rId1"/>
  <rowBreaks count="2" manualBreakCount="2">
    <brk id="33" max="22" man="1"/>
    <brk id="51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80"/>
  <sheetViews>
    <sheetView topLeftCell="A58" zoomScale="50" zoomScaleNormal="50" zoomScaleSheetLayoutView="30" workbookViewId="0">
      <selection activeCell="AI18" sqref="AI18"/>
    </sheetView>
  </sheetViews>
  <sheetFormatPr defaultRowHeight="15.75" x14ac:dyDescent="0.25"/>
  <cols>
    <col min="1" max="1" width="15" style="65" customWidth="1"/>
    <col min="2" max="2" width="48.28515625" style="40" customWidth="1"/>
    <col min="3" max="7" width="7.140625" style="40" bestFit="1" customWidth="1"/>
    <col min="8" max="8" width="8.7109375" style="40" bestFit="1" customWidth="1"/>
    <col min="9" max="13" width="7.140625" style="40" bestFit="1" customWidth="1"/>
    <col min="14" max="14" width="8.7109375" style="40" bestFit="1" customWidth="1"/>
    <col min="15" max="15" width="15.7109375" style="40" customWidth="1"/>
    <col min="16" max="19" width="5.42578125" style="40" customWidth="1"/>
    <col min="20" max="20" width="13.28515625" style="40" customWidth="1"/>
    <col min="21" max="22" width="13.85546875" style="40" customWidth="1"/>
    <col min="23" max="23" width="15" style="40" customWidth="1"/>
    <col min="24" max="24" width="13.85546875" style="58" customWidth="1"/>
    <col min="25" max="25" width="15" style="58" customWidth="1"/>
    <col min="26" max="27" width="5.7109375" style="58" customWidth="1"/>
    <col min="28" max="29" width="5.7109375" style="83" customWidth="1"/>
    <col min="30" max="30" width="11.28515625" style="83" customWidth="1"/>
    <col min="31" max="31" width="13.85546875" style="83" customWidth="1"/>
    <col min="32" max="34" width="13.85546875" style="40" customWidth="1"/>
    <col min="35" max="35" width="16" style="40" customWidth="1"/>
  </cols>
  <sheetData>
    <row r="1" spans="1:36" ht="45.75" customHeight="1" x14ac:dyDescent="0.25">
      <c r="V1" s="82"/>
      <c r="W1" s="82"/>
      <c r="AE1" s="40"/>
      <c r="AG1" s="111" t="s">
        <v>73</v>
      </c>
      <c r="AH1" s="111"/>
      <c r="AI1" s="111"/>
    </row>
    <row r="2" spans="1:36" ht="18.75" x14ac:dyDescent="0.3">
      <c r="V2" s="84"/>
      <c r="W2" s="84"/>
      <c r="AE2" s="40"/>
      <c r="AG2" s="112" t="s">
        <v>12</v>
      </c>
      <c r="AH2" s="112"/>
      <c r="AI2" s="112"/>
      <c r="AJ2" s="10"/>
    </row>
    <row r="3" spans="1:36" ht="18.75" x14ac:dyDescent="0.3">
      <c r="V3" s="84"/>
      <c r="W3" s="84"/>
      <c r="AE3" s="40"/>
      <c r="AG3" s="112" t="s">
        <v>270</v>
      </c>
      <c r="AH3" s="112"/>
      <c r="AI3" s="112"/>
      <c r="AJ3" s="10"/>
    </row>
    <row r="4" spans="1:36" ht="18.75" customHeight="1" x14ac:dyDescent="0.25">
      <c r="V4" s="85"/>
      <c r="W4" s="85"/>
      <c r="AE4" s="40"/>
      <c r="AG4" s="113" t="s">
        <v>93</v>
      </c>
      <c r="AH4" s="113"/>
      <c r="AI4" s="113"/>
      <c r="AJ4" s="10"/>
    </row>
    <row r="5" spans="1:36" ht="18.75" x14ac:dyDescent="0.25">
      <c r="V5" s="39"/>
      <c r="W5" s="39"/>
      <c r="AE5" s="40"/>
      <c r="AG5" s="117" t="s">
        <v>271</v>
      </c>
      <c r="AH5" s="117"/>
      <c r="AI5" s="117"/>
      <c r="AJ5" s="117"/>
    </row>
    <row r="6" spans="1:36" ht="18.75" x14ac:dyDescent="0.3">
      <c r="V6" s="86"/>
      <c r="W6" s="86"/>
      <c r="AE6" s="40"/>
      <c r="AG6" s="78"/>
      <c r="AH6" s="77"/>
      <c r="AI6" s="77"/>
    </row>
    <row r="7" spans="1:36" ht="18.75" x14ac:dyDescent="0.25">
      <c r="V7" s="87"/>
      <c r="W7" s="87"/>
      <c r="AE7" s="40"/>
      <c r="AG7" s="114" t="s">
        <v>13</v>
      </c>
      <c r="AH7" s="114"/>
      <c r="AI7" s="120"/>
    </row>
    <row r="8" spans="1:36" ht="18.75" x14ac:dyDescent="0.3">
      <c r="V8" s="88"/>
      <c r="W8" s="88"/>
      <c r="AE8" s="89"/>
      <c r="AF8" s="118" t="s">
        <v>241</v>
      </c>
      <c r="AG8" s="118"/>
      <c r="AH8" s="118"/>
      <c r="AI8" s="118"/>
    </row>
    <row r="9" spans="1:36" ht="18.75" x14ac:dyDescent="0.3">
      <c r="V9" s="90"/>
      <c r="W9" s="90"/>
      <c r="AE9" s="40"/>
      <c r="AG9" s="78"/>
      <c r="AH9" s="78"/>
      <c r="AI9" s="91" t="s">
        <v>14</v>
      </c>
    </row>
    <row r="10" spans="1:36" ht="22.5" x14ac:dyDescent="0.25">
      <c r="A10" s="116" t="s">
        <v>129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</row>
    <row r="11" spans="1:36" ht="22.5" x14ac:dyDescent="0.25">
      <c r="A11" s="116" t="s">
        <v>122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</row>
    <row r="12" spans="1:36" x14ac:dyDescent="0.25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</row>
    <row r="13" spans="1:36" ht="54" customHeight="1" x14ac:dyDescent="0.25">
      <c r="A13" s="130" t="s">
        <v>0</v>
      </c>
      <c r="B13" s="130" t="s">
        <v>74</v>
      </c>
      <c r="C13" s="121" t="s">
        <v>75</v>
      </c>
      <c r="D13" s="122"/>
      <c r="E13" s="122"/>
      <c r="F13" s="122"/>
      <c r="G13" s="122"/>
      <c r="H13" s="122"/>
      <c r="I13" s="108" t="s">
        <v>78</v>
      </c>
      <c r="J13" s="108"/>
      <c r="K13" s="108"/>
      <c r="L13" s="108"/>
      <c r="M13" s="108"/>
      <c r="N13" s="108"/>
      <c r="O13" s="125" t="s">
        <v>123</v>
      </c>
      <c r="P13" s="108" t="s">
        <v>80</v>
      </c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</row>
    <row r="14" spans="1:36" ht="83.45" customHeight="1" x14ac:dyDescent="0.25">
      <c r="A14" s="131"/>
      <c r="B14" s="131"/>
      <c r="C14" s="123"/>
      <c r="D14" s="124"/>
      <c r="E14" s="124"/>
      <c r="F14" s="124"/>
      <c r="G14" s="124"/>
      <c r="H14" s="124"/>
      <c r="I14" s="108"/>
      <c r="J14" s="108"/>
      <c r="K14" s="108"/>
      <c r="L14" s="108"/>
      <c r="M14" s="108"/>
      <c r="N14" s="108"/>
      <c r="O14" s="126"/>
      <c r="P14" s="108" t="s">
        <v>124</v>
      </c>
      <c r="Q14" s="108"/>
      <c r="R14" s="108"/>
      <c r="S14" s="108"/>
      <c r="T14" s="108"/>
      <c r="U14" s="108" t="s">
        <v>125</v>
      </c>
      <c r="V14" s="108" t="s">
        <v>126</v>
      </c>
      <c r="W14" s="108" t="s">
        <v>127</v>
      </c>
      <c r="X14" s="108" t="s">
        <v>128</v>
      </c>
      <c r="Y14" s="128" t="s">
        <v>77</v>
      </c>
      <c r="Z14" s="108" t="s">
        <v>124</v>
      </c>
      <c r="AA14" s="108"/>
      <c r="AB14" s="108"/>
      <c r="AC14" s="108"/>
      <c r="AD14" s="108"/>
      <c r="AE14" s="108" t="s">
        <v>125</v>
      </c>
      <c r="AF14" s="108" t="s">
        <v>126</v>
      </c>
      <c r="AG14" s="108" t="s">
        <v>127</v>
      </c>
      <c r="AH14" s="108" t="s">
        <v>128</v>
      </c>
      <c r="AI14" s="119" t="s">
        <v>77</v>
      </c>
    </row>
    <row r="15" spans="1:36" ht="64.150000000000006" customHeight="1" x14ac:dyDescent="0.25">
      <c r="A15" s="132"/>
      <c r="B15" s="132"/>
      <c r="C15" s="108" t="s">
        <v>76</v>
      </c>
      <c r="D15" s="108"/>
      <c r="E15" s="108"/>
      <c r="F15" s="108"/>
      <c r="G15" s="108"/>
      <c r="H15" s="129"/>
      <c r="I15" s="108" t="s">
        <v>76</v>
      </c>
      <c r="J15" s="108"/>
      <c r="K15" s="108"/>
      <c r="L15" s="108"/>
      <c r="M15" s="108"/>
      <c r="N15" s="108"/>
      <c r="O15" s="127"/>
      <c r="P15" s="64" t="s">
        <v>81</v>
      </c>
      <c r="Q15" s="64" t="s">
        <v>82</v>
      </c>
      <c r="R15" s="64" t="s">
        <v>83</v>
      </c>
      <c r="S15" s="64" t="s">
        <v>84</v>
      </c>
      <c r="T15" s="66" t="s">
        <v>77</v>
      </c>
      <c r="U15" s="108"/>
      <c r="V15" s="108"/>
      <c r="W15" s="108"/>
      <c r="X15" s="108"/>
      <c r="Y15" s="128"/>
      <c r="Z15" s="64" t="s">
        <v>81</v>
      </c>
      <c r="AA15" s="64" t="s">
        <v>82</v>
      </c>
      <c r="AB15" s="64" t="s">
        <v>83</v>
      </c>
      <c r="AC15" s="64" t="s">
        <v>84</v>
      </c>
      <c r="AD15" s="66" t="s">
        <v>77</v>
      </c>
      <c r="AE15" s="108"/>
      <c r="AF15" s="108"/>
      <c r="AG15" s="108"/>
      <c r="AH15" s="108"/>
      <c r="AI15" s="119"/>
    </row>
    <row r="16" spans="1:36" ht="32.450000000000003" customHeight="1" x14ac:dyDescent="0.25">
      <c r="A16" s="92"/>
      <c r="B16" s="92"/>
      <c r="C16" s="66">
        <v>2020</v>
      </c>
      <c r="D16" s="66">
        <f>C16+1</f>
        <v>2021</v>
      </c>
      <c r="E16" s="66">
        <f t="shared" ref="E16:G16" si="0">D16+1</f>
        <v>2022</v>
      </c>
      <c r="F16" s="66">
        <f t="shared" si="0"/>
        <v>2023</v>
      </c>
      <c r="G16" s="66">
        <f t="shared" si="0"/>
        <v>2024</v>
      </c>
      <c r="H16" s="93" t="s">
        <v>77</v>
      </c>
      <c r="I16" s="66">
        <v>2020</v>
      </c>
      <c r="J16" s="66">
        <f>I16+1</f>
        <v>2021</v>
      </c>
      <c r="K16" s="66">
        <f t="shared" ref="K16:M16" si="1">J16+1</f>
        <v>2022</v>
      </c>
      <c r="L16" s="66">
        <f t="shared" si="1"/>
        <v>2023</v>
      </c>
      <c r="M16" s="66">
        <f t="shared" si="1"/>
        <v>2024</v>
      </c>
      <c r="N16" s="66" t="s">
        <v>77</v>
      </c>
      <c r="O16" s="66" t="s">
        <v>79</v>
      </c>
      <c r="P16" s="128" t="s">
        <v>85</v>
      </c>
      <c r="Q16" s="128"/>
      <c r="R16" s="128"/>
      <c r="S16" s="128"/>
      <c r="T16" s="128"/>
      <c r="U16" s="128"/>
      <c r="V16" s="128"/>
      <c r="W16" s="128"/>
      <c r="X16" s="128"/>
      <c r="Y16" s="128"/>
      <c r="Z16" s="128" t="s">
        <v>79</v>
      </c>
      <c r="AA16" s="128"/>
      <c r="AB16" s="128"/>
      <c r="AC16" s="128"/>
      <c r="AD16" s="128"/>
      <c r="AE16" s="128"/>
      <c r="AF16" s="128"/>
      <c r="AG16" s="128"/>
      <c r="AH16" s="128"/>
      <c r="AI16" s="128"/>
    </row>
    <row r="17" spans="1:35" s="2" customFormat="1" ht="33" customHeight="1" x14ac:dyDescent="0.25">
      <c r="A17" s="18">
        <v>1</v>
      </c>
      <c r="B17" s="18">
        <f>A17+1</f>
        <v>2</v>
      </c>
      <c r="C17" s="18">
        <f t="shared" ref="C17:AI17" si="2">B17+1</f>
        <v>3</v>
      </c>
      <c r="D17" s="18">
        <f t="shared" si="2"/>
        <v>4</v>
      </c>
      <c r="E17" s="18">
        <f t="shared" si="2"/>
        <v>5</v>
      </c>
      <c r="F17" s="18">
        <f t="shared" si="2"/>
        <v>6</v>
      </c>
      <c r="G17" s="18">
        <f t="shared" si="2"/>
        <v>7</v>
      </c>
      <c r="H17" s="94">
        <f t="shared" si="2"/>
        <v>8</v>
      </c>
      <c r="I17" s="18">
        <f t="shared" si="2"/>
        <v>9</v>
      </c>
      <c r="J17" s="18">
        <f t="shared" si="2"/>
        <v>10</v>
      </c>
      <c r="K17" s="18">
        <f t="shared" si="2"/>
        <v>11</v>
      </c>
      <c r="L17" s="18">
        <f t="shared" si="2"/>
        <v>12</v>
      </c>
      <c r="M17" s="18">
        <f t="shared" si="2"/>
        <v>13</v>
      </c>
      <c r="N17" s="18">
        <f t="shared" si="2"/>
        <v>14</v>
      </c>
      <c r="O17" s="18">
        <f t="shared" si="2"/>
        <v>15</v>
      </c>
      <c r="P17" s="18">
        <f t="shared" si="2"/>
        <v>16</v>
      </c>
      <c r="Q17" s="18">
        <f t="shared" si="2"/>
        <v>17</v>
      </c>
      <c r="R17" s="18">
        <f t="shared" si="2"/>
        <v>18</v>
      </c>
      <c r="S17" s="18">
        <f t="shared" si="2"/>
        <v>19</v>
      </c>
      <c r="T17" s="18">
        <f t="shared" si="2"/>
        <v>20</v>
      </c>
      <c r="U17" s="18">
        <f t="shared" si="2"/>
        <v>21</v>
      </c>
      <c r="V17" s="18">
        <f>U17+1</f>
        <v>22</v>
      </c>
      <c r="W17" s="18">
        <f t="shared" si="2"/>
        <v>23</v>
      </c>
      <c r="X17" s="18">
        <f t="shared" si="2"/>
        <v>24</v>
      </c>
      <c r="Y17" s="18">
        <f t="shared" si="2"/>
        <v>25</v>
      </c>
      <c r="Z17" s="18">
        <f t="shared" si="2"/>
        <v>26</v>
      </c>
      <c r="AA17" s="18">
        <f t="shared" si="2"/>
        <v>27</v>
      </c>
      <c r="AB17" s="18">
        <f t="shared" si="2"/>
        <v>28</v>
      </c>
      <c r="AC17" s="18">
        <f t="shared" si="2"/>
        <v>29</v>
      </c>
      <c r="AD17" s="18">
        <f t="shared" si="2"/>
        <v>30</v>
      </c>
      <c r="AE17" s="18">
        <f t="shared" si="2"/>
        <v>31</v>
      </c>
      <c r="AF17" s="18">
        <f>AE17+1</f>
        <v>32</v>
      </c>
      <c r="AG17" s="18">
        <f t="shared" si="2"/>
        <v>33</v>
      </c>
      <c r="AH17" s="18">
        <f t="shared" si="2"/>
        <v>34</v>
      </c>
      <c r="AI17" s="18">
        <f t="shared" si="2"/>
        <v>35</v>
      </c>
    </row>
    <row r="18" spans="1:35" ht="62.25" customHeight="1" x14ac:dyDescent="0.25">
      <c r="A18" s="18"/>
      <c r="B18" s="66" t="s">
        <v>7</v>
      </c>
      <c r="C18" s="8"/>
      <c r="D18" s="38"/>
      <c r="E18" s="8"/>
      <c r="F18" s="8"/>
      <c r="G18" s="38"/>
      <c r="H18" s="95"/>
      <c r="I18" s="38"/>
      <c r="J18" s="38"/>
      <c r="K18" s="38"/>
      <c r="L18" s="38"/>
      <c r="M18" s="38"/>
      <c r="N18" s="38"/>
      <c r="O18" s="38">
        <f>O19+O44</f>
        <v>2176.2000493354503</v>
      </c>
      <c r="P18" s="38"/>
      <c r="Q18" s="38"/>
      <c r="R18" s="38"/>
      <c r="S18" s="38"/>
      <c r="T18" s="51" t="str">
        <f>'П.1.1 '!J16</f>
        <v>46,35 МВА
57,4 км</v>
      </c>
      <c r="U18" s="51" t="str">
        <f>'П.1.1 '!K16</f>
        <v xml:space="preserve">26,06 МВА
79,05 км </v>
      </c>
      <c r="V18" s="51" t="str">
        <f>'П.1.1 '!L16</f>
        <v>27,11 МВА
52,02 км</v>
      </c>
      <c r="W18" s="51" t="str">
        <f>'П.1.1 '!M16</f>
        <v>28,73 МВА
47,2 км</v>
      </c>
      <c r="X18" s="51" t="str">
        <f>'П.1.1 '!N16</f>
        <v>64,9 МВА
80,7 км</v>
      </c>
      <c r="Y18" s="51" t="str">
        <f>'П.1.1 '!O16</f>
        <v>193,15 МВА
316,37 км</v>
      </c>
      <c r="Z18" s="38"/>
      <c r="AA18" s="38"/>
      <c r="AB18" s="38"/>
      <c r="AC18" s="38"/>
      <c r="AD18" s="38">
        <f t="shared" ref="AD18:AI18" si="3">AD19+AD44</f>
        <v>386.78164260350002</v>
      </c>
      <c r="AE18" s="38">
        <f t="shared" si="3"/>
        <v>399.76824856536405</v>
      </c>
      <c r="AF18" s="38">
        <f>AF19+AF44</f>
        <v>505.17805764202683</v>
      </c>
      <c r="AG18" s="38">
        <f t="shared" si="3"/>
        <v>433.30195858802335</v>
      </c>
      <c r="AH18" s="38">
        <f t="shared" si="3"/>
        <v>451.17014193653614</v>
      </c>
      <c r="AI18" s="38">
        <f t="shared" si="3"/>
        <v>2176.2000493354503</v>
      </c>
    </row>
    <row r="19" spans="1:35" ht="57" customHeight="1" x14ac:dyDescent="0.25">
      <c r="A19" s="18">
        <v>1</v>
      </c>
      <c r="B19" s="64" t="s">
        <v>8</v>
      </c>
      <c r="C19" s="8"/>
      <c r="D19" s="8"/>
      <c r="E19" s="8"/>
      <c r="F19" s="8"/>
      <c r="G19" s="38"/>
      <c r="H19" s="95"/>
      <c r="I19" s="38"/>
      <c r="J19" s="38"/>
      <c r="K19" s="38"/>
      <c r="L19" s="38"/>
      <c r="M19" s="38"/>
      <c r="N19" s="38"/>
      <c r="O19" s="38">
        <f>O20+O41</f>
        <v>857.67753432591405</v>
      </c>
      <c r="P19" s="38"/>
      <c r="Q19" s="38"/>
      <c r="R19" s="38"/>
      <c r="S19" s="38"/>
      <c r="T19" s="51" t="str">
        <f>T20</f>
        <v>4,87 МВА
15,7 км</v>
      </c>
      <c r="U19" s="51" t="str">
        <f t="shared" ref="U19:Y19" si="4">U20</f>
        <v>7,2 МВА
12,2 км</v>
      </c>
      <c r="V19" s="51" t="str">
        <f t="shared" si="4"/>
        <v>17,28 МВА
14,6 км</v>
      </c>
      <c r="W19" s="51" t="str">
        <f t="shared" si="4"/>
        <v>12,87 МВА
15,7 км</v>
      </c>
      <c r="X19" s="51" t="str">
        <f t="shared" si="4"/>
        <v>54,87 МВА
37,3 км</v>
      </c>
      <c r="Y19" s="51" t="str">
        <f t="shared" si="4"/>
        <v>97,09 МВА
95,5 км</v>
      </c>
      <c r="Z19" s="38"/>
      <c r="AA19" s="38"/>
      <c r="AB19" s="38"/>
      <c r="AC19" s="38"/>
      <c r="AD19" s="38">
        <f t="shared" ref="AD19:AI19" si="5">AD20+AD41</f>
        <v>65.879854100000003</v>
      </c>
      <c r="AE19" s="38">
        <f t="shared" si="5"/>
        <v>156.04181983268001</v>
      </c>
      <c r="AF19" s="38">
        <f t="shared" si="5"/>
        <v>251.28738035944804</v>
      </c>
      <c r="AG19" s="38">
        <f t="shared" si="5"/>
        <v>228.72276066264612</v>
      </c>
      <c r="AH19" s="38">
        <f t="shared" si="5"/>
        <v>155.7457193711399</v>
      </c>
      <c r="AI19" s="38">
        <f t="shared" si="5"/>
        <v>857.67753432591405</v>
      </c>
    </row>
    <row r="20" spans="1:35" ht="66.599999999999994" customHeight="1" x14ac:dyDescent="0.25">
      <c r="A20" s="17" t="s">
        <v>10</v>
      </c>
      <c r="B20" s="64" t="s">
        <v>9</v>
      </c>
      <c r="C20" s="8"/>
      <c r="D20" s="38"/>
      <c r="E20" s="8"/>
      <c r="F20" s="8"/>
      <c r="G20" s="38"/>
      <c r="H20" s="95"/>
      <c r="I20" s="38"/>
      <c r="J20" s="8"/>
      <c r="K20" s="8"/>
      <c r="L20" s="8"/>
      <c r="M20" s="8"/>
      <c r="N20" s="8"/>
      <c r="O20" s="38">
        <f>SUM(O21:O27)</f>
        <v>722.67753432591405</v>
      </c>
      <c r="P20" s="38"/>
      <c r="Q20" s="38"/>
      <c r="R20" s="38"/>
      <c r="S20" s="38"/>
      <c r="T20" s="51" t="str">
        <f>'П.1.1 '!J18</f>
        <v>4,87 МВА
15,7 км</v>
      </c>
      <c r="U20" s="51" t="str">
        <f>'П.1.1 '!K18</f>
        <v>7,2 МВА
12,2 км</v>
      </c>
      <c r="V20" s="51" t="str">
        <f>'П.1.1 '!L18</f>
        <v>17,28 МВА
14,6 км</v>
      </c>
      <c r="W20" s="51" t="str">
        <f>'П.1.1 '!M18</f>
        <v>12,87 МВА
15,7 км</v>
      </c>
      <c r="X20" s="51" t="str">
        <f>'П.1.1 '!N18</f>
        <v>54,87 МВА
37,3 км</v>
      </c>
      <c r="Y20" s="51" t="str">
        <f>'П.1.1 '!O18</f>
        <v>97,09 МВА
95,5 км</v>
      </c>
      <c r="Z20" s="38"/>
      <c r="AA20" s="38"/>
      <c r="AB20" s="38"/>
      <c r="AC20" s="38"/>
      <c r="AD20" s="38">
        <f>SUM(AD21:AD26)</f>
        <v>45.879854100000003</v>
      </c>
      <c r="AE20" s="38">
        <f>SUM(AE21:AE26)</f>
        <v>131.04181983268001</v>
      </c>
      <c r="AF20" s="38">
        <f>SUM(AF21:AF27)</f>
        <v>221.28738035944804</v>
      </c>
      <c r="AG20" s="38">
        <f>SUM(AG21:AG26)</f>
        <v>198.72276066264612</v>
      </c>
      <c r="AH20" s="38">
        <f>SUM(AH21:AH26)</f>
        <v>125.7457193711399</v>
      </c>
      <c r="AI20" s="38">
        <f>SUM(AI21:AI27)</f>
        <v>722.67753432591405</v>
      </c>
    </row>
    <row r="21" spans="1:35" s="1" customFormat="1" ht="158.25" customHeight="1" x14ac:dyDescent="0.25">
      <c r="A21" s="17" t="s">
        <v>15</v>
      </c>
      <c r="B21" s="11" t="s">
        <v>94</v>
      </c>
      <c r="C21" s="6"/>
      <c r="D21" s="6"/>
      <c r="E21" s="6"/>
      <c r="F21" s="6"/>
      <c r="G21" s="6"/>
      <c r="H21" s="61"/>
      <c r="I21" s="6"/>
      <c r="J21" s="6"/>
      <c r="K21" s="6"/>
      <c r="L21" s="6"/>
      <c r="M21" s="6"/>
      <c r="N21" s="6"/>
      <c r="O21" s="6">
        <f>AI21</f>
        <v>105.32629033129217</v>
      </c>
      <c r="P21" s="6"/>
      <c r="Q21" s="6"/>
      <c r="R21" s="6"/>
      <c r="S21" s="6"/>
      <c r="T21" s="9" t="str">
        <f>'П.1.1 '!J19</f>
        <v>2,52 МВА
6,8 км</v>
      </c>
      <c r="U21" s="9" t="str">
        <f>'П.1.1 '!K19</f>
        <v>4,89 МВА
4,9 км</v>
      </c>
      <c r="V21" s="9" t="str">
        <f>'П.1.1 '!L19</f>
        <v>3,29 МВА
6,8 км</v>
      </c>
      <c r="W21" s="9" t="str">
        <f>'П.1.1 '!M19</f>
        <v>2,52 МВА
6,8 км</v>
      </c>
      <c r="X21" s="9" t="str">
        <f>'П.1.1 '!N19</f>
        <v>2,52 МВА
6,8 км</v>
      </c>
      <c r="Y21" s="9" t="str">
        <f>'П.1.1 '!O19</f>
        <v>15,74 МВА
32,1 км</v>
      </c>
      <c r="Z21" s="6"/>
      <c r="AA21" s="6"/>
      <c r="AB21" s="6"/>
      <c r="AC21" s="6"/>
      <c r="AD21" s="7">
        <f>'П.1.1 '!P19</f>
        <v>17.989024400000002</v>
      </c>
      <c r="AE21" s="7">
        <f>'П.1.1 '!Q19</f>
        <v>18.160499999999999</v>
      </c>
      <c r="AF21" s="7">
        <f>'П.1.1 '!R19</f>
        <v>27.397454</v>
      </c>
      <c r="AG21" s="7">
        <f>'П.1.1 '!S19</f>
        <v>20.449981366271253</v>
      </c>
      <c r="AH21" s="7">
        <f>'П.1.1 '!T19</f>
        <v>21.329330565020914</v>
      </c>
      <c r="AI21" s="7">
        <f>'П.1.1 '!U19</f>
        <v>105.32629033129217</v>
      </c>
    </row>
    <row r="22" spans="1:35" ht="173.25" customHeight="1" x14ac:dyDescent="0.25">
      <c r="A22" s="17" t="s">
        <v>18</v>
      </c>
      <c r="B22" s="11" t="s">
        <v>17</v>
      </c>
      <c r="C22" s="6"/>
      <c r="D22" s="6"/>
      <c r="E22" s="6"/>
      <c r="F22" s="6"/>
      <c r="G22" s="6"/>
      <c r="H22" s="61"/>
      <c r="I22" s="6"/>
      <c r="J22" s="6"/>
      <c r="K22" s="6"/>
      <c r="L22" s="6"/>
      <c r="M22" s="6"/>
      <c r="N22" s="6"/>
      <c r="O22" s="6">
        <f t="shared" ref="O22:O25" si="6">AI22</f>
        <v>47.281969296414594</v>
      </c>
      <c r="P22" s="6"/>
      <c r="Q22" s="6"/>
      <c r="R22" s="6"/>
      <c r="S22" s="6"/>
      <c r="T22" s="9" t="str">
        <f>'П.1.1 '!J20</f>
        <v>0,8 МВА
3,4 км</v>
      </c>
      <c r="U22" s="9" t="str">
        <f>'П.1.1 '!K20</f>
        <v>0,4 МВА
3 км</v>
      </c>
      <c r="V22" s="9" t="str">
        <f>'П.1.1 '!L20</f>
        <v>9,2 МВА
2 км</v>
      </c>
      <c r="W22" s="9" t="str">
        <f>'П.1.1 '!M20</f>
        <v>0,8 МВА
3,4 км</v>
      </c>
      <c r="X22" s="9" t="str">
        <f>'П.1.1 '!N20</f>
        <v>0,8 МВА
3,4 км</v>
      </c>
      <c r="Y22" s="9" t="str">
        <f>'П.1.1 '!O20</f>
        <v>12 МВА
15,2 км</v>
      </c>
      <c r="Z22" s="6"/>
      <c r="AA22" s="6"/>
      <c r="AB22" s="51"/>
      <c r="AC22" s="6"/>
      <c r="AD22" s="7">
        <f>'П.1.1 '!P20</f>
        <v>8.2472742000000014</v>
      </c>
      <c r="AE22" s="7">
        <f>'П.1.1 '!Q20</f>
        <v>7.8474901408000015</v>
      </c>
      <c r="AF22" s="7">
        <f>'П.1.1 '!R20</f>
        <v>12.033001051999999</v>
      </c>
      <c r="AG22" s="7">
        <f>'П.1.1 '!S20</f>
        <v>9.3755280977066029</v>
      </c>
      <c r="AH22" s="7">
        <f>'П.1.1 '!T20</f>
        <v>9.7786758059079855</v>
      </c>
      <c r="AI22" s="7">
        <f>'П.1.1 '!U20</f>
        <v>47.281969296414594</v>
      </c>
    </row>
    <row r="23" spans="1:35" ht="153" customHeight="1" x14ac:dyDescent="0.25">
      <c r="A23" s="17" t="s">
        <v>20</v>
      </c>
      <c r="B23" s="11" t="s">
        <v>19</v>
      </c>
      <c r="C23" s="6"/>
      <c r="D23" s="6"/>
      <c r="E23" s="6"/>
      <c r="F23" s="6"/>
      <c r="G23" s="6"/>
      <c r="H23" s="61"/>
      <c r="I23" s="6"/>
      <c r="J23" s="6"/>
      <c r="K23" s="6"/>
      <c r="L23" s="6"/>
      <c r="M23" s="6"/>
      <c r="N23" s="6"/>
      <c r="O23" s="6">
        <f t="shared" si="6"/>
        <v>52.593804527461479</v>
      </c>
      <c r="P23" s="6"/>
      <c r="Q23" s="6"/>
      <c r="R23" s="6"/>
      <c r="S23" s="6"/>
      <c r="T23" s="9" t="str">
        <f>'П.1.1 '!J21</f>
        <v>0,75 МВА
2,1 км</v>
      </c>
      <c r="U23" s="9" t="str">
        <f>'П.1.1 '!K21</f>
        <v>1,91 МВА
2,4 км</v>
      </c>
      <c r="V23" s="9" t="str">
        <f>'П.1.1 '!L21</f>
        <v>0,65 МВА
3 км</v>
      </c>
      <c r="W23" s="9" t="str">
        <f>'П.1.1 '!M21</f>
        <v>0,75 МВА
2,1 км</v>
      </c>
      <c r="X23" s="9" t="str">
        <f>'П.1.1 '!N21</f>
        <v>0,75 МВА
2,1 км</v>
      </c>
      <c r="Y23" s="9" t="str">
        <f>'П.1.1 '!O21</f>
        <v>4,81 МВА
11,7 км</v>
      </c>
      <c r="Z23" s="6"/>
      <c r="AA23" s="6"/>
      <c r="AB23" s="51"/>
      <c r="AC23" s="6"/>
      <c r="AD23" s="7">
        <f>'П.1.1 '!P21</f>
        <v>9.3962813000000001</v>
      </c>
      <c r="AE23" s="7">
        <f>'П.1.1 '!Q21</f>
        <v>9.8097176772000001</v>
      </c>
      <c r="AF23" s="7">
        <f>'П.1.1 '!R21</f>
        <v>11.5650452549968</v>
      </c>
      <c r="AG23" s="7">
        <f>'П.1.1 '!S21</f>
        <v>10.681723100961664</v>
      </c>
      <c r="AH23" s="7">
        <f>'П.1.1 '!T21</f>
        <v>11.141037194303015</v>
      </c>
      <c r="AI23" s="7">
        <f>'П.1.1 '!U21</f>
        <v>52.593804527461479</v>
      </c>
    </row>
    <row r="24" spans="1:35" ht="172.5" customHeight="1" x14ac:dyDescent="0.25">
      <c r="A24" s="17" t="s">
        <v>21</v>
      </c>
      <c r="B24" s="68" t="s">
        <v>22</v>
      </c>
      <c r="C24" s="6"/>
      <c r="D24" s="6"/>
      <c r="E24" s="6"/>
      <c r="F24" s="6"/>
      <c r="G24" s="6"/>
      <c r="H24" s="61"/>
      <c r="I24" s="6"/>
      <c r="J24" s="6"/>
      <c r="K24" s="6"/>
      <c r="L24" s="6"/>
      <c r="M24" s="6"/>
      <c r="N24" s="6"/>
      <c r="O24" s="6">
        <f t="shared" si="6"/>
        <v>44.118479156065796</v>
      </c>
      <c r="P24" s="6"/>
      <c r="Q24" s="6"/>
      <c r="R24" s="6"/>
      <c r="S24" s="6"/>
      <c r="T24" s="9" t="str">
        <f>'П.1.1 '!J22</f>
        <v>0,8 МВА
3,4 км</v>
      </c>
      <c r="U24" s="9" t="str">
        <f>'П.1.1 '!K22</f>
        <v>1,9 км</v>
      </c>
      <c r="V24" s="9" t="str">
        <f>'П.1.1 '!L22</f>
        <v>4,14 МВА
2,8 км</v>
      </c>
      <c r="W24" s="9" t="str">
        <f>'П.1.1 '!M22</f>
        <v>0,8 МВА
3,4 км</v>
      </c>
      <c r="X24" s="9" t="str">
        <f>'П.1.1 '!N22</f>
        <v>0,8 МВА
3,4 км</v>
      </c>
      <c r="Y24" s="9" t="str">
        <f>'П.1.1 '!O22</f>
        <v>6,54 МВА
14,9 км</v>
      </c>
      <c r="Z24" s="6"/>
      <c r="AA24" s="6"/>
      <c r="AB24" s="6"/>
      <c r="AC24" s="6"/>
      <c r="AD24" s="7">
        <f>'П.1.1 '!P22</f>
        <v>8.2472742000000014</v>
      </c>
      <c r="AE24" s="7">
        <f>'П.1.1 '!Q22</f>
        <v>4.7279999999999998</v>
      </c>
      <c r="AF24" s="7">
        <f>'П.1.1 '!R22</f>
        <v>11.989001052451201</v>
      </c>
      <c r="AG24" s="7">
        <f>'П.1.1 '!S22</f>
        <v>9.3755280977066029</v>
      </c>
      <c r="AH24" s="7">
        <f>'П.1.1 '!T22</f>
        <v>9.7786758059079855</v>
      </c>
      <c r="AI24" s="7">
        <f>'П.1.1 '!U22</f>
        <v>44.118479156065796</v>
      </c>
    </row>
    <row r="25" spans="1:35" ht="85.5" customHeight="1" x14ac:dyDescent="0.25">
      <c r="A25" s="17" t="s">
        <v>260</v>
      </c>
      <c r="B25" s="68" t="s">
        <v>275</v>
      </c>
      <c r="C25" s="6"/>
      <c r="D25" s="6"/>
      <c r="E25" s="6"/>
      <c r="F25" s="6"/>
      <c r="G25" s="6"/>
      <c r="H25" s="61"/>
      <c r="I25" s="6"/>
      <c r="J25" s="6"/>
      <c r="K25" s="6"/>
      <c r="L25" s="6"/>
      <c r="M25" s="6"/>
      <c r="N25" s="6"/>
      <c r="O25" s="6">
        <f t="shared" si="6"/>
        <v>14.686110000000001</v>
      </c>
      <c r="P25" s="6"/>
      <c r="Q25" s="6"/>
      <c r="R25" s="6"/>
      <c r="S25" s="6"/>
      <c r="T25" s="9"/>
      <c r="U25" s="9"/>
      <c r="V25" s="9" t="str">
        <f>'П.1.1 '!L23</f>
        <v>закуп 
тр-ров</v>
      </c>
      <c r="W25" s="9" t="str">
        <f>'П.1.1 '!M23</f>
        <v>8 МВА</v>
      </c>
      <c r="X25" s="9"/>
      <c r="Y25" s="9" t="str">
        <f>'П.1.1 '!O23</f>
        <v>8 МВА</v>
      </c>
      <c r="Z25" s="6"/>
      <c r="AA25" s="6"/>
      <c r="AB25" s="6"/>
      <c r="AC25" s="6"/>
      <c r="AD25" s="7"/>
      <c r="AE25" s="7"/>
      <c r="AF25" s="7">
        <f>'П.1.1 '!R23</f>
        <v>13.88611</v>
      </c>
      <c r="AG25" s="7">
        <f>'П.1.1 '!S23</f>
        <v>0.8</v>
      </c>
      <c r="AH25" s="7"/>
      <c r="AI25" s="7">
        <f>'П.1.1 '!U23</f>
        <v>14.686110000000001</v>
      </c>
    </row>
    <row r="26" spans="1:35" ht="80.25" customHeight="1" x14ac:dyDescent="0.25">
      <c r="A26" s="17" t="s">
        <v>23</v>
      </c>
      <c r="B26" s="11" t="s">
        <v>142</v>
      </c>
      <c r="C26" s="6"/>
      <c r="D26" s="6"/>
      <c r="E26" s="6"/>
      <c r="F26" s="6"/>
      <c r="G26" s="6"/>
      <c r="H26" s="61"/>
      <c r="I26" s="6"/>
      <c r="J26" s="6"/>
      <c r="K26" s="6"/>
      <c r="L26" s="6"/>
      <c r="M26" s="6"/>
      <c r="N26" s="6"/>
      <c r="O26" s="6">
        <f>AI26</f>
        <v>451.69441201468004</v>
      </c>
      <c r="P26" s="6"/>
      <c r="Q26" s="6"/>
      <c r="R26" s="6"/>
      <c r="S26" s="6"/>
      <c r="T26" s="9"/>
      <c r="U26" s="9"/>
      <c r="V26" s="9"/>
      <c r="W26" s="9"/>
      <c r="X26" s="9" t="str">
        <f>'П.1.1 '!N24</f>
        <v>50 МВА
2-х цепная ВЛ-35кВ по 10,8 км</v>
      </c>
      <c r="Y26" s="9" t="str">
        <f>'П.1.1 '!O24</f>
        <v>50 МВА
2-х цепная ВЛ-35кВ по 10,8 км</v>
      </c>
      <c r="Z26" s="6"/>
      <c r="AA26" s="6"/>
      <c r="AB26" s="6"/>
      <c r="AC26" s="6"/>
      <c r="AD26" s="7">
        <f>'П.1.1 '!P24</f>
        <v>2</v>
      </c>
      <c r="AE26" s="7">
        <f>'П.1.1 '!Q24</f>
        <v>90.496112014679994</v>
      </c>
      <c r="AF26" s="7">
        <f>'П.1.1 '!R24</f>
        <v>137.44030000000001</v>
      </c>
      <c r="AG26" s="7">
        <f>'П.1.1 '!S24</f>
        <v>148.04</v>
      </c>
      <c r="AH26" s="7">
        <f>'П.1.1 '!T24</f>
        <v>73.718000000000004</v>
      </c>
      <c r="AI26" s="7">
        <f>'П.1.1 '!U24</f>
        <v>451.69441201468004</v>
      </c>
    </row>
    <row r="27" spans="1:35" ht="80.25" customHeight="1" x14ac:dyDescent="0.25">
      <c r="A27" s="17" t="s">
        <v>262</v>
      </c>
      <c r="B27" s="11" t="s">
        <v>263</v>
      </c>
      <c r="C27" s="6"/>
      <c r="D27" s="6"/>
      <c r="E27" s="6"/>
      <c r="F27" s="6"/>
      <c r="G27" s="6"/>
      <c r="H27" s="61"/>
      <c r="I27" s="6"/>
      <c r="J27" s="6"/>
      <c r="K27" s="6"/>
      <c r="L27" s="6"/>
      <c r="M27" s="6"/>
      <c r="N27" s="6"/>
      <c r="O27" s="6">
        <f>AI27</f>
        <v>6.9764689999999998</v>
      </c>
      <c r="P27" s="6"/>
      <c r="Q27" s="6"/>
      <c r="R27" s="6"/>
      <c r="S27" s="6"/>
      <c r="T27" s="9"/>
      <c r="U27" s="9"/>
      <c r="V27" s="9" t="str">
        <f>'П.1.1 '!L25</f>
        <v>6 анкерных опор</v>
      </c>
      <c r="W27" s="9"/>
      <c r="X27" s="9"/>
      <c r="Y27" s="9" t="str">
        <f>'П.1.1 '!O25</f>
        <v>6 анкерных опор</v>
      </c>
      <c r="Z27" s="6"/>
      <c r="AA27" s="6"/>
      <c r="AB27" s="6"/>
      <c r="AC27" s="6"/>
      <c r="AD27" s="7"/>
      <c r="AE27" s="7"/>
      <c r="AF27" s="7">
        <f>'П.1.1 '!R25</f>
        <v>6.9764689999999998</v>
      </c>
      <c r="AG27" s="7"/>
      <c r="AH27" s="7"/>
      <c r="AI27" s="7">
        <f>'П.1.1 '!U25</f>
        <v>6.9764689999999998</v>
      </c>
    </row>
    <row r="28" spans="1:35" ht="18.75" x14ac:dyDescent="0.25">
      <c r="A28" s="17" t="s">
        <v>24</v>
      </c>
      <c r="B28" s="9"/>
      <c r="C28" s="6"/>
      <c r="D28" s="6"/>
      <c r="E28" s="6"/>
      <c r="F28" s="6"/>
      <c r="G28" s="6"/>
      <c r="H28" s="6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9"/>
      <c r="U28" s="9"/>
      <c r="V28" s="9"/>
      <c r="W28" s="9"/>
      <c r="X28" s="9"/>
      <c r="Y28" s="9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1:35" ht="37.5" x14ac:dyDescent="0.25">
      <c r="A29" s="69" t="s">
        <v>26</v>
      </c>
      <c r="B29" s="64" t="s">
        <v>25</v>
      </c>
      <c r="C29" s="6"/>
      <c r="D29" s="6"/>
      <c r="E29" s="6"/>
      <c r="F29" s="6"/>
      <c r="G29" s="6"/>
      <c r="H29" s="61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9"/>
      <c r="U29" s="9"/>
      <c r="V29" s="9"/>
      <c r="W29" s="9"/>
      <c r="X29" s="9"/>
      <c r="Y29" s="9"/>
      <c r="Z29" s="6"/>
      <c r="AA29" s="6"/>
      <c r="AB29" s="6"/>
      <c r="AC29" s="6"/>
      <c r="AD29" s="6"/>
      <c r="AE29" s="6"/>
      <c r="AF29" s="6"/>
      <c r="AG29" s="6"/>
      <c r="AH29" s="6"/>
      <c r="AI29" s="8"/>
    </row>
    <row r="30" spans="1:35" ht="18.75" x14ac:dyDescent="0.25">
      <c r="A30" s="17" t="s">
        <v>29</v>
      </c>
      <c r="B30" s="11" t="s">
        <v>27</v>
      </c>
      <c r="C30" s="6"/>
      <c r="D30" s="6"/>
      <c r="E30" s="6"/>
      <c r="F30" s="6"/>
      <c r="G30" s="6"/>
      <c r="H30" s="61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9"/>
      <c r="U30" s="9"/>
      <c r="V30" s="9"/>
      <c r="W30" s="9"/>
      <c r="X30" s="9"/>
      <c r="Y30" s="9"/>
      <c r="Z30" s="6"/>
      <c r="AA30" s="6"/>
      <c r="AB30" s="6"/>
      <c r="AC30" s="6"/>
      <c r="AD30" s="6"/>
      <c r="AE30" s="6"/>
      <c r="AF30" s="6"/>
      <c r="AG30" s="6"/>
      <c r="AH30" s="6"/>
      <c r="AI30" s="8"/>
    </row>
    <row r="31" spans="1:35" ht="18.75" x14ac:dyDescent="0.25">
      <c r="A31" s="17" t="s">
        <v>30</v>
      </c>
      <c r="B31" s="11" t="s">
        <v>28</v>
      </c>
      <c r="C31" s="6"/>
      <c r="D31" s="6"/>
      <c r="E31" s="6"/>
      <c r="F31" s="6"/>
      <c r="G31" s="6"/>
      <c r="H31" s="61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9"/>
      <c r="U31" s="9"/>
      <c r="V31" s="9"/>
      <c r="W31" s="9"/>
      <c r="X31" s="9"/>
      <c r="Y31" s="9"/>
      <c r="Z31" s="6"/>
      <c r="AA31" s="6"/>
      <c r="AB31" s="6"/>
      <c r="AC31" s="6"/>
      <c r="AD31" s="6"/>
      <c r="AE31" s="6"/>
      <c r="AF31" s="6"/>
      <c r="AG31" s="6"/>
      <c r="AH31" s="6"/>
      <c r="AI31" s="8"/>
    </row>
    <row r="32" spans="1:35" ht="18.75" x14ac:dyDescent="0.25">
      <c r="A32" s="17" t="s">
        <v>24</v>
      </c>
      <c r="B32" s="9"/>
      <c r="C32" s="6"/>
      <c r="D32" s="6"/>
      <c r="E32" s="6"/>
      <c r="F32" s="6"/>
      <c r="G32" s="6"/>
      <c r="H32" s="6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9"/>
      <c r="U32" s="9"/>
      <c r="V32" s="9"/>
      <c r="W32" s="9"/>
      <c r="X32" s="9"/>
      <c r="Y32" s="9"/>
      <c r="Z32" s="6"/>
      <c r="AA32" s="6"/>
      <c r="AB32" s="6"/>
      <c r="AC32" s="6"/>
      <c r="AD32" s="6"/>
      <c r="AE32" s="6"/>
      <c r="AF32" s="6"/>
      <c r="AG32" s="6"/>
      <c r="AH32" s="6"/>
      <c r="AI32" s="8"/>
    </row>
    <row r="33" spans="1:35" ht="37.5" x14ac:dyDescent="0.25">
      <c r="A33" s="69" t="s">
        <v>32</v>
      </c>
      <c r="B33" s="64" t="s">
        <v>31</v>
      </c>
      <c r="C33" s="6"/>
      <c r="D33" s="6"/>
      <c r="E33" s="6"/>
      <c r="F33" s="6"/>
      <c r="G33" s="6"/>
      <c r="H33" s="6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9"/>
      <c r="U33" s="9"/>
      <c r="V33" s="9"/>
      <c r="W33" s="9"/>
      <c r="X33" s="9"/>
      <c r="Y33" s="9"/>
      <c r="Z33" s="6"/>
      <c r="AA33" s="6"/>
      <c r="AB33" s="6"/>
      <c r="AC33" s="6"/>
      <c r="AD33" s="6"/>
      <c r="AE33" s="6"/>
      <c r="AF33" s="6"/>
      <c r="AG33" s="6"/>
      <c r="AH33" s="6"/>
      <c r="AI33" s="8"/>
    </row>
    <row r="34" spans="1:35" ht="18.75" x14ac:dyDescent="0.25">
      <c r="A34" s="17" t="s">
        <v>29</v>
      </c>
      <c r="B34" s="11" t="s">
        <v>27</v>
      </c>
      <c r="C34" s="6"/>
      <c r="D34" s="6"/>
      <c r="E34" s="6"/>
      <c r="F34" s="6"/>
      <c r="G34" s="6"/>
      <c r="H34" s="6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9"/>
      <c r="U34" s="9"/>
      <c r="V34" s="9"/>
      <c r="W34" s="9"/>
      <c r="X34" s="9"/>
      <c r="Y34" s="9"/>
      <c r="Z34" s="6"/>
      <c r="AA34" s="6"/>
      <c r="AB34" s="6"/>
      <c r="AC34" s="6"/>
      <c r="AD34" s="6"/>
      <c r="AE34" s="6"/>
      <c r="AF34" s="6"/>
      <c r="AG34" s="6"/>
      <c r="AH34" s="6"/>
      <c r="AI34" s="8"/>
    </row>
    <row r="35" spans="1:35" ht="18.75" x14ac:dyDescent="0.25">
      <c r="A35" s="17" t="s">
        <v>30</v>
      </c>
      <c r="B35" s="11" t="s">
        <v>28</v>
      </c>
      <c r="C35" s="6"/>
      <c r="D35" s="6"/>
      <c r="E35" s="6"/>
      <c r="F35" s="6"/>
      <c r="G35" s="6"/>
      <c r="H35" s="61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9"/>
      <c r="U35" s="9"/>
      <c r="V35" s="9"/>
      <c r="W35" s="9"/>
      <c r="X35" s="9"/>
      <c r="Y35" s="9"/>
      <c r="Z35" s="6"/>
      <c r="AA35" s="6"/>
      <c r="AB35" s="6"/>
      <c r="AC35" s="6"/>
      <c r="AD35" s="6"/>
      <c r="AE35" s="6"/>
      <c r="AF35" s="6"/>
      <c r="AG35" s="6"/>
      <c r="AH35" s="6"/>
      <c r="AI35" s="8"/>
    </row>
    <row r="36" spans="1:35" ht="18.75" x14ac:dyDescent="0.25">
      <c r="A36" s="17" t="s">
        <v>24</v>
      </c>
      <c r="B36" s="9"/>
      <c r="C36" s="6"/>
      <c r="D36" s="6"/>
      <c r="E36" s="6"/>
      <c r="F36" s="6"/>
      <c r="G36" s="6"/>
      <c r="H36" s="6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9"/>
      <c r="U36" s="9"/>
      <c r="V36" s="9"/>
      <c r="W36" s="9"/>
      <c r="X36" s="9"/>
      <c r="Y36" s="9"/>
      <c r="Z36" s="6"/>
      <c r="AA36" s="6"/>
      <c r="AB36" s="6"/>
      <c r="AC36" s="6"/>
      <c r="AD36" s="6"/>
      <c r="AE36" s="6"/>
      <c r="AF36" s="6"/>
      <c r="AG36" s="6"/>
      <c r="AH36" s="6"/>
      <c r="AI36" s="8"/>
    </row>
    <row r="37" spans="1:35" ht="56.25" x14ac:dyDescent="0.25">
      <c r="A37" s="69" t="s">
        <v>34</v>
      </c>
      <c r="B37" s="64" t="s">
        <v>33</v>
      </c>
      <c r="C37" s="6"/>
      <c r="D37" s="6"/>
      <c r="E37" s="6"/>
      <c r="F37" s="6"/>
      <c r="G37" s="6"/>
      <c r="H37" s="61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9"/>
      <c r="U37" s="9"/>
      <c r="V37" s="9"/>
      <c r="W37" s="9"/>
      <c r="X37" s="9"/>
      <c r="Y37" s="9"/>
      <c r="Z37" s="6"/>
      <c r="AA37" s="6"/>
      <c r="AB37" s="6"/>
      <c r="AC37" s="6"/>
      <c r="AD37" s="6"/>
      <c r="AE37" s="6"/>
      <c r="AF37" s="6"/>
      <c r="AG37" s="6"/>
      <c r="AH37" s="6"/>
      <c r="AI37" s="8"/>
    </row>
    <row r="38" spans="1:35" ht="18.75" x14ac:dyDescent="0.25">
      <c r="A38" s="17" t="s">
        <v>29</v>
      </c>
      <c r="B38" s="11" t="s">
        <v>27</v>
      </c>
      <c r="C38" s="6"/>
      <c r="D38" s="6"/>
      <c r="E38" s="6"/>
      <c r="F38" s="6"/>
      <c r="G38" s="6"/>
      <c r="H38" s="6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9"/>
      <c r="U38" s="9"/>
      <c r="V38" s="9"/>
      <c r="W38" s="9"/>
      <c r="X38" s="9"/>
      <c r="Y38" s="9"/>
      <c r="Z38" s="6"/>
      <c r="AA38" s="6"/>
      <c r="AB38" s="6"/>
      <c r="AC38" s="6"/>
      <c r="AD38" s="6"/>
      <c r="AE38" s="6"/>
      <c r="AF38" s="6"/>
      <c r="AG38" s="6"/>
      <c r="AH38" s="6"/>
      <c r="AI38" s="8"/>
    </row>
    <row r="39" spans="1:35" ht="18.75" x14ac:dyDescent="0.25">
      <c r="A39" s="17" t="s">
        <v>30</v>
      </c>
      <c r="B39" s="11" t="s">
        <v>28</v>
      </c>
      <c r="C39" s="6"/>
      <c r="D39" s="6"/>
      <c r="E39" s="6"/>
      <c r="F39" s="6"/>
      <c r="G39" s="6"/>
      <c r="H39" s="6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9"/>
      <c r="U39" s="9"/>
      <c r="V39" s="9"/>
      <c r="W39" s="9"/>
      <c r="X39" s="9"/>
      <c r="Y39" s="9"/>
      <c r="Z39" s="6"/>
      <c r="AA39" s="6"/>
      <c r="AB39" s="6"/>
      <c r="AC39" s="6"/>
      <c r="AD39" s="6"/>
      <c r="AE39" s="6"/>
      <c r="AF39" s="6"/>
      <c r="AG39" s="6"/>
      <c r="AH39" s="6"/>
      <c r="AI39" s="8"/>
    </row>
    <row r="40" spans="1:35" ht="18.75" x14ac:dyDescent="0.25">
      <c r="A40" s="17" t="s">
        <v>24</v>
      </c>
      <c r="B40" s="9"/>
      <c r="C40" s="6"/>
      <c r="D40" s="6"/>
      <c r="E40" s="6"/>
      <c r="F40" s="6"/>
      <c r="G40" s="6"/>
      <c r="H40" s="6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9"/>
      <c r="U40" s="9"/>
      <c r="V40" s="9"/>
      <c r="W40" s="9"/>
      <c r="X40" s="9"/>
      <c r="Y40" s="9"/>
      <c r="Z40" s="6"/>
      <c r="AA40" s="6"/>
      <c r="AB40" s="6"/>
      <c r="AC40" s="6"/>
      <c r="AD40" s="6"/>
      <c r="AE40" s="6"/>
      <c r="AF40" s="6"/>
      <c r="AG40" s="6"/>
      <c r="AH40" s="6"/>
      <c r="AI40" s="8"/>
    </row>
    <row r="41" spans="1:35" ht="28.9" customHeight="1" x14ac:dyDescent="0.25">
      <c r="A41" s="69" t="s">
        <v>35</v>
      </c>
      <c r="B41" s="64" t="s">
        <v>36</v>
      </c>
      <c r="C41" s="6"/>
      <c r="D41" s="6"/>
      <c r="E41" s="6"/>
      <c r="F41" s="6"/>
      <c r="G41" s="51"/>
      <c r="H41" s="96"/>
      <c r="I41" s="51"/>
      <c r="J41" s="6"/>
      <c r="K41" s="6"/>
      <c r="L41" s="6"/>
      <c r="M41" s="6"/>
      <c r="N41" s="6"/>
      <c r="O41" s="51">
        <f>O42</f>
        <v>135</v>
      </c>
      <c r="P41" s="51"/>
      <c r="Q41" s="51"/>
      <c r="R41" s="51"/>
      <c r="S41" s="51"/>
      <c r="T41" s="6"/>
      <c r="U41" s="6"/>
      <c r="V41" s="6"/>
      <c r="W41" s="6"/>
      <c r="X41" s="6"/>
      <c r="Y41" s="6"/>
      <c r="Z41" s="51"/>
      <c r="AA41" s="51"/>
      <c r="AB41" s="51"/>
      <c r="AC41" s="51"/>
      <c r="AD41" s="51">
        <f>AD42</f>
        <v>20</v>
      </c>
      <c r="AE41" s="51">
        <f t="shared" ref="AE41:AI41" si="7">AE42</f>
        <v>25</v>
      </c>
      <c r="AF41" s="51">
        <f t="shared" si="7"/>
        <v>30</v>
      </c>
      <c r="AG41" s="51">
        <f t="shared" si="7"/>
        <v>30</v>
      </c>
      <c r="AH41" s="51">
        <f t="shared" si="7"/>
        <v>30</v>
      </c>
      <c r="AI41" s="51">
        <f t="shared" si="7"/>
        <v>135</v>
      </c>
    </row>
    <row r="42" spans="1:35" ht="31.9" customHeight="1" x14ac:dyDescent="0.25">
      <c r="A42" s="17" t="s">
        <v>38</v>
      </c>
      <c r="B42" s="11" t="s">
        <v>37</v>
      </c>
      <c r="C42" s="6"/>
      <c r="D42" s="6"/>
      <c r="E42" s="6"/>
      <c r="F42" s="6"/>
      <c r="G42" s="6"/>
      <c r="H42" s="61"/>
      <c r="I42" s="6"/>
      <c r="J42" s="6"/>
      <c r="K42" s="6"/>
      <c r="L42" s="6"/>
      <c r="M42" s="6"/>
      <c r="N42" s="6"/>
      <c r="O42" s="6">
        <v>135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8">
        <v>20</v>
      </c>
      <c r="AE42" s="8">
        <v>25</v>
      </c>
      <c r="AF42" s="8">
        <v>30</v>
      </c>
      <c r="AG42" s="8">
        <v>30</v>
      </c>
      <c r="AH42" s="8">
        <v>30</v>
      </c>
      <c r="AI42" s="38">
        <f>SUM(AD42:AH42)</f>
        <v>135</v>
      </c>
    </row>
    <row r="43" spans="1:35" ht="18.75" x14ac:dyDescent="0.25">
      <c r="A43" s="17" t="s">
        <v>24</v>
      </c>
      <c r="B43" s="9"/>
      <c r="C43" s="6"/>
      <c r="D43" s="6"/>
      <c r="E43" s="6"/>
      <c r="F43" s="6"/>
      <c r="G43" s="6"/>
      <c r="H43" s="61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9"/>
      <c r="U43" s="9"/>
      <c r="V43" s="9"/>
      <c r="W43" s="9"/>
      <c r="X43" s="9"/>
      <c r="Y43" s="9"/>
      <c r="Z43" s="6"/>
      <c r="AA43" s="6"/>
      <c r="AB43" s="6"/>
      <c r="AC43" s="6"/>
      <c r="AD43" s="6"/>
      <c r="AE43" s="6"/>
      <c r="AF43" s="6"/>
      <c r="AG43" s="6"/>
      <c r="AH43" s="6"/>
      <c r="AI43" s="8"/>
    </row>
    <row r="44" spans="1:35" ht="60.75" customHeight="1" x14ac:dyDescent="0.25">
      <c r="A44" s="69" t="s">
        <v>30</v>
      </c>
      <c r="B44" s="64" t="s">
        <v>39</v>
      </c>
      <c r="C44" s="6"/>
      <c r="D44" s="51"/>
      <c r="E44" s="51"/>
      <c r="F44" s="51"/>
      <c r="G44" s="51"/>
      <c r="H44" s="96"/>
      <c r="I44" s="51"/>
      <c r="J44" s="51"/>
      <c r="K44" s="51"/>
      <c r="L44" s="51"/>
      <c r="M44" s="51"/>
      <c r="N44" s="51"/>
      <c r="O44" s="51">
        <f>O45</f>
        <v>1318.5225150095362</v>
      </c>
      <c r="P44" s="51"/>
      <c r="Q44" s="51"/>
      <c r="R44" s="51"/>
      <c r="S44" s="51"/>
      <c r="T44" s="51" t="str">
        <f>T45</f>
        <v>41,48 МВА
41,7 км</v>
      </c>
      <c r="U44" s="51" t="str">
        <f t="shared" ref="U44:Y44" si="8">U45</f>
        <v>18,86 МВА
66,85</v>
      </c>
      <c r="V44" s="51" t="str">
        <f t="shared" si="8"/>
        <v>9,83 МВА
37,42 км</v>
      </c>
      <c r="W44" s="51" t="str">
        <f t="shared" si="8"/>
        <v>15,86 МВА
31,5 км</v>
      </c>
      <c r="X44" s="51" t="str">
        <f t="shared" si="8"/>
        <v>10,03 МВА
43,4 км</v>
      </c>
      <c r="Y44" s="51" t="str">
        <f t="shared" si="8"/>
        <v>96,06 МВА
220,87 км</v>
      </c>
      <c r="Z44" s="51"/>
      <c r="AA44" s="51"/>
      <c r="AB44" s="51"/>
      <c r="AC44" s="51"/>
      <c r="AD44" s="51">
        <f>AD45</f>
        <v>320.90178850350003</v>
      </c>
      <c r="AE44" s="51">
        <f t="shared" ref="AE44:AI44" si="9">AE45</f>
        <v>243.72642873268404</v>
      </c>
      <c r="AF44" s="51">
        <f t="shared" si="9"/>
        <v>253.89067728257876</v>
      </c>
      <c r="AG44" s="51">
        <f t="shared" si="9"/>
        <v>204.57919792537723</v>
      </c>
      <c r="AH44" s="51">
        <f t="shared" si="9"/>
        <v>295.42442256539624</v>
      </c>
      <c r="AI44" s="51">
        <f t="shared" si="9"/>
        <v>1318.5225150095362</v>
      </c>
    </row>
    <row r="45" spans="1:35" ht="62.25" customHeight="1" x14ac:dyDescent="0.25">
      <c r="A45" s="69" t="s">
        <v>40</v>
      </c>
      <c r="B45" s="64" t="s">
        <v>9</v>
      </c>
      <c r="C45" s="6"/>
      <c r="D45" s="6"/>
      <c r="E45" s="6"/>
      <c r="F45" s="6"/>
      <c r="G45" s="6"/>
      <c r="H45" s="61"/>
      <c r="I45" s="6"/>
      <c r="J45" s="6"/>
      <c r="K45" s="6"/>
      <c r="L45" s="6"/>
      <c r="M45" s="6"/>
      <c r="N45" s="6"/>
      <c r="O45" s="51">
        <f>SUM(O46:O62)</f>
        <v>1318.5225150095362</v>
      </c>
      <c r="P45" s="51"/>
      <c r="Q45" s="51"/>
      <c r="R45" s="51"/>
      <c r="S45" s="51"/>
      <c r="T45" s="6" t="str">
        <f>'П.1.1 '!J43</f>
        <v>41,48 МВА
41,7 км</v>
      </c>
      <c r="U45" s="6" t="str">
        <f>'П.1.1 '!K43</f>
        <v>18,86 МВА
66,85</v>
      </c>
      <c r="V45" s="6" t="str">
        <f>'П.1.1 '!L43</f>
        <v>9,83 МВА
37,42 км</v>
      </c>
      <c r="W45" s="6" t="str">
        <f>'П.1.1 '!M43</f>
        <v>15,86 МВА
31,5 км</v>
      </c>
      <c r="X45" s="6" t="str">
        <f>'П.1.1 '!N43</f>
        <v>10,03 МВА
43,4 км</v>
      </c>
      <c r="Y45" s="6" t="str">
        <f>'П.1.1 '!O43</f>
        <v>96,06 МВА
220,87 км</v>
      </c>
      <c r="Z45" s="51"/>
      <c r="AA45" s="51"/>
      <c r="AB45" s="51"/>
      <c r="AC45" s="51"/>
      <c r="AD45" s="51">
        <f t="shared" ref="AD45:AI45" si="10">SUM(AD46:AD63)</f>
        <v>320.90178850350003</v>
      </c>
      <c r="AE45" s="51">
        <f t="shared" si="10"/>
        <v>243.72642873268404</v>
      </c>
      <c r="AF45" s="51">
        <f t="shared" si="10"/>
        <v>253.89067728257876</v>
      </c>
      <c r="AG45" s="51">
        <f t="shared" si="10"/>
        <v>204.57919792537723</v>
      </c>
      <c r="AH45" s="51">
        <f t="shared" si="10"/>
        <v>295.42442256539624</v>
      </c>
      <c r="AI45" s="51">
        <f t="shared" si="10"/>
        <v>1318.5225150095362</v>
      </c>
    </row>
    <row r="46" spans="1:35" ht="60" customHeight="1" x14ac:dyDescent="0.25">
      <c r="A46" s="17" t="s">
        <v>41</v>
      </c>
      <c r="B46" s="11" t="s">
        <v>105</v>
      </c>
      <c r="C46" s="6"/>
      <c r="D46" s="6"/>
      <c r="E46" s="6"/>
      <c r="F46" s="6"/>
      <c r="G46" s="6"/>
      <c r="H46" s="61"/>
      <c r="I46" s="6"/>
      <c r="J46" s="6"/>
      <c r="K46" s="6"/>
      <c r="L46" s="6"/>
      <c r="M46" s="6"/>
      <c r="N46" s="6"/>
      <c r="O46" s="6">
        <f>AI46</f>
        <v>54.564250356640002</v>
      </c>
      <c r="P46" s="6"/>
      <c r="Q46" s="6"/>
      <c r="R46" s="6"/>
      <c r="S46" s="6"/>
      <c r="T46" s="9"/>
      <c r="U46" s="9"/>
      <c r="V46" s="9"/>
      <c r="W46" s="9"/>
      <c r="X46" s="9"/>
      <c r="Y46" s="9"/>
      <c r="Z46" s="6"/>
      <c r="AA46" s="6"/>
      <c r="AB46" s="6"/>
      <c r="AC46" s="6"/>
      <c r="AD46" s="8">
        <f>'П.1.1 '!P44</f>
        <v>10</v>
      </c>
      <c r="AE46" s="8">
        <f>'П.1.1 '!Q44</f>
        <v>10.440000000000001</v>
      </c>
      <c r="AF46" s="8">
        <f>'П.1.1 '!R44</f>
        <v>10.899360000000001</v>
      </c>
      <c r="AG46" s="8">
        <f>'П.1.1 '!S44</f>
        <v>11.36803248</v>
      </c>
      <c r="AH46" s="8">
        <f>'П.1.1 '!T44</f>
        <v>11.856857876639999</v>
      </c>
      <c r="AI46" s="8">
        <f>'П.1.1 '!U44</f>
        <v>54.564250356640002</v>
      </c>
    </row>
    <row r="47" spans="1:35" s="5" customFormat="1" ht="80.25" customHeight="1" x14ac:dyDescent="0.25">
      <c r="A47" s="17" t="s">
        <v>43</v>
      </c>
      <c r="B47" s="11" t="s">
        <v>42</v>
      </c>
      <c r="C47" s="6"/>
      <c r="D47" s="6"/>
      <c r="E47" s="6"/>
      <c r="F47" s="6"/>
      <c r="G47" s="6"/>
      <c r="H47" s="61"/>
      <c r="I47" s="6"/>
      <c r="J47" s="6"/>
      <c r="K47" s="6"/>
      <c r="L47" s="6"/>
      <c r="M47" s="6"/>
      <c r="N47" s="6"/>
      <c r="O47" s="6">
        <f t="shared" ref="O47:O62" si="11">AI47</f>
        <v>134.5005745</v>
      </c>
      <c r="P47" s="6"/>
      <c r="Q47" s="6"/>
      <c r="R47" s="6"/>
      <c r="S47" s="6"/>
      <c r="T47" s="9" t="str">
        <f>'П.1.1 '!J45</f>
        <v>32 МВА
 2-х цепная ВЛ-35 кВ по 3,2 км</v>
      </c>
      <c r="U47" s="9"/>
      <c r="V47" s="9"/>
      <c r="W47" s="9"/>
      <c r="X47" s="9"/>
      <c r="Y47" s="9" t="str">
        <f>'П.1.1 '!O45</f>
        <v>32 МВА
 2-х цепная ВЛ-35 кВ по 3,2 км</v>
      </c>
      <c r="Z47" s="6"/>
      <c r="AA47" s="6"/>
      <c r="AB47" s="6"/>
      <c r="AC47" s="6"/>
      <c r="AD47" s="8">
        <f>'П.1.1 '!P45</f>
        <v>134.5005745</v>
      </c>
      <c r="AE47" s="8"/>
      <c r="AF47" s="8"/>
      <c r="AG47" s="8"/>
      <c r="AH47" s="8"/>
      <c r="AI47" s="8">
        <f>'П.1.1 '!U45</f>
        <v>134.5005745</v>
      </c>
    </row>
    <row r="48" spans="1:35" s="5" customFormat="1" ht="80.25" customHeight="1" x14ac:dyDescent="0.25">
      <c r="A48" s="17" t="s">
        <v>106</v>
      </c>
      <c r="B48" s="11" t="s">
        <v>48</v>
      </c>
      <c r="C48" s="6"/>
      <c r="D48" s="6"/>
      <c r="E48" s="6"/>
      <c r="F48" s="6"/>
      <c r="G48" s="6"/>
      <c r="H48" s="61"/>
      <c r="I48" s="6"/>
      <c r="J48" s="6"/>
      <c r="K48" s="6"/>
      <c r="L48" s="6"/>
      <c r="M48" s="6"/>
      <c r="N48" s="6"/>
      <c r="O48" s="6">
        <f t="shared" si="11"/>
        <v>44.551832106000006</v>
      </c>
      <c r="P48" s="6"/>
      <c r="Q48" s="6"/>
      <c r="R48" s="6"/>
      <c r="S48" s="6"/>
      <c r="T48" s="9" t="str">
        <f>'П.1.1 '!J46</f>
        <v xml:space="preserve">2,4 км </v>
      </c>
      <c r="U48" s="9" t="str">
        <f>'П.1.1 '!K46</f>
        <v>4,75 км</v>
      </c>
      <c r="V48" s="9"/>
      <c r="W48" s="9"/>
      <c r="X48" s="9"/>
      <c r="Y48" s="9" t="str">
        <f>'П.1.1 '!O46</f>
        <v>7,15 км</v>
      </c>
      <c r="Z48" s="6"/>
      <c r="AA48" s="6"/>
      <c r="AB48" s="6"/>
      <c r="AC48" s="6"/>
      <c r="AD48" s="8">
        <f>'П.1.1 '!P46</f>
        <v>14.365922106000003</v>
      </c>
      <c r="AE48" s="8">
        <f>'П.1.1 '!Q46</f>
        <v>30.185910000000003</v>
      </c>
      <c r="AF48" s="8"/>
      <c r="AG48" s="8"/>
      <c r="AH48" s="8"/>
      <c r="AI48" s="8">
        <f>'П.1.1 '!U46</f>
        <v>44.551832106000006</v>
      </c>
    </row>
    <row r="49" spans="1:35" s="5" customFormat="1" ht="61.5" customHeight="1" x14ac:dyDescent="0.25">
      <c r="A49" s="17" t="s">
        <v>44</v>
      </c>
      <c r="B49" s="11" t="s">
        <v>276</v>
      </c>
      <c r="C49" s="6"/>
      <c r="D49" s="6"/>
      <c r="E49" s="6"/>
      <c r="F49" s="6"/>
      <c r="G49" s="6"/>
      <c r="H49" s="61"/>
      <c r="I49" s="6"/>
      <c r="J49" s="6"/>
      <c r="K49" s="6"/>
      <c r="L49" s="6"/>
      <c r="M49" s="6"/>
      <c r="N49" s="6"/>
      <c r="O49" s="6">
        <f t="shared" si="11"/>
        <v>30.043735999999999</v>
      </c>
      <c r="P49" s="6"/>
      <c r="Q49" s="6"/>
      <c r="R49" s="6"/>
      <c r="S49" s="6"/>
      <c r="T49" s="9"/>
      <c r="U49" s="9"/>
      <c r="V49" s="9" t="str">
        <f>'П.1.1 '!L47</f>
        <v>7 км</v>
      </c>
      <c r="W49" s="9"/>
      <c r="X49" s="9"/>
      <c r="Y49" s="9" t="str">
        <f>'П.1.1 '!O47</f>
        <v>7 км</v>
      </c>
      <c r="Z49" s="6"/>
      <c r="AA49" s="6"/>
      <c r="AB49" s="6"/>
      <c r="AC49" s="6"/>
      <c r="AD49" s="8"/>
      <c r="AE49" s="8"/>
      <c r="AF49" s="8">
        <f>'П.1.1 '!R47</f>
        <v>30.043735999999999</v>
      </c>
      <c r="AG49" s="8"/>
      <c r="AH49" s="8"/>
      <c r="AI49" s="8">
        <f>'П.1.1 '!U47</f>
        <v>30.043735999999999</v>
      </c>
    </row>
    <row r="50" spans="1:35" s="5" customFormat="1" ht="63.75" customHeight="1" x14ac:dyDescent="0.25">
      <c r="A50" s="17" t="s">
        <v>45</v>
      </c>
      <c r="B50" s="11" t="s">
        <v>49</v>
      </c>
      <c r="C50" s="6"/>
      <c r="D50" s="6"/>
      <c r="E50" s="6"/>
      <c r="F50" s="6"/>
      <c r="G50" s="6"/>
      <c r="H50" s="61"/>
      <c r="I50" s="6"/>
      <c r="J50" s="6"/>
      <c r="K50" s="6"/>
      <c r="L50" s="6"/>
      <c r="M50" s="6"/>
      <c r="N50" s="6"/>
      <c r="O50" s="6">
        <f t="shared" si="11"/>
        <v>101.65988482245</v>
      </c>
      <c r="P50" s="6"/>
      <c r="Q50" s="6"/>
      <c r="R50" s="6"/>
      <c r="S50" s="6"/>
      <c r="T50" s="9" t="str">
        <f>'П.1.1 '!J48</f>
        <v>0,4 МВА
0,8 км</v>
      </c>
      <c r="U50" s="9" t="str">
        <f>'П.1.1 '!K48</f>
        <v>12,8 км</v>
      </c>
      <c r="V50" s="9" t="str">
        <f>'П.1.1 '!L48</f>
        <v>6,55 МВА
6,8 км</v>
      </c>
      <c r="W50" s="9" t="str">
        <f>'П.1.1 '!M48</f>
        <v>4км</v>
      </c>
      <c r="X50" s="9" t="str">
        <f>'П.1.1 '!N48</f>
        <v>0,8 МВА
3,7 км</v>
      </c>
      <c r="Y50" s="9" t="str">
        <f>'П.1.1 '!O48</f>
        <v>7,75 МВА
28,1 км</v>
      </c>
      <c r="Z50" s="6"/>
      <c r="AA50" s="6"/>
      <c r="AB50" s="6"/>
      <c r="AC50" s="6"/>
      <c r="AD50" s="8">
        <f>'П.1.1 '!P48</f>
        <v>13.2268416</v>
      </c>
      <c r="AE50" s="8">
        <f>'П.1.1 '!Q48</f>
        <v>29.201591999999998</v>
      </c>
      <c r="AF50" s="8">
        <f>'П.1.1 '!R48</f>
        <v>26.798719999999999</v>
      </c>
      <c r="AG50" s="8">
        <f>'П.1.1 '!S48</f>
        <v>21.336759336427356</v>
      </c>
      <c r="AH50" s="8">
        <f>'П.1.1 '!T48</f>
        <v>11.095971886022639</v>
      </c>
      <c r="AI50" s="8">
        <f>'П.1.1 '!U48</f>
        <v>101.65988482245</v>
      </c>
    </row>
    <row r="51" spans="1:35" s="1" customFormat="1" ht="60" customHeight="1" x14ac:dyDescent="0.25">
      <c r="A51" s="17" t="s">
        <v>46</v>
      </c>
      <c r="B51" s="11" t="s">
        <v>107</v>
      </c>
      <c r="C51" s="6"/>
      <c r="D51" s="6"/>
      <c r="E51" s="6"/>
      <c r="F51" s="6"/>
      <c r="G51" s="6"/>
      <c r="H51" s="61"/>
      <c r="I51" s="6"/>
      <c r="J51" s="6"/>
      <c r="K51" s="6"/>
      <c r="L51" s="6"/>
      <c r="M51" s="6"/>
      <c r="N51" s="6"/>
      <c r="O51" s="6">
        <f>AI51</f>
        <v>35.839864035052003</v>
      </c>
      <c r="P51" s="6"/>
      <c r="Q51" s="6"/>
      <c r="R51" s="6"/>
      <c r="S51" s="6"/>
      <c r="T51" s="9" t="str">
        <f>'П.1.1 '!J49</f>
        <v>0,4 МВА
1,1 км</v>
      </c>
      <c r="U51" s="9" t="str">
        <f>'П.1.1 '!K49</f>
        <v>2,29 МВА
0,5км</v>
      </c>
      <c r="V51" s="9" t="str">
        <f>'П.1.1 '!L49</f>
        <v>1,7 км</v>
      </c>
      <c r="W51" s="9" t="str">
        <f>'П.1.1 '!M49</f>
        <v>0,4 МВА
1,1 км</v>
      </c>
      <c r="X51" s="9" t="str">
        <f>'П.1.1 '!N49</f>
        <v>0,4 МВА
4,1 км</v>
      </c>
      <c r="Y51" s="9" t="str">
        <f>'П.1.1 '!O49</f>
        <v>3,49 МВА
8,5 км</v>
      </c>
      <c r="Z51" s="6"/>
      <c r="AA51" s="6"/>
      <c r="AB51" s="6"/>
      <c r="AC51" s="6"/>
      <c r="AD51" s="8">
        <f>'П.1.1 '!P49</f>
        <v>4.104969500000001</v>
      </c>
      <c r="AE51" s="8">
        <f>'П.1.1 '!Q49</f>
        <v>3.9834404981000011</v>
      </c>
      <c r="AF51" s="8">
        <f>'П.1.1 '!R49</f>
        <v>4.7241540369520001</v>
      </c>
      <c r="AG51" s="8">
        <f>'П.1.1 '!S49</f>
        <v>4.9169999999999998</v>
      </c>
      <c r="AH51" s="8">
        <f>'П.1.1 '!T49</f>
        <v>18.110299999999999</v>
      </c>
      <c r="AI51" s="8">
        <f>'П.1.1 '!U49</f>
        <v>35.839864035052003</v>
      </c>
    </row>
    <row r="52" spans="1:35" s="1" customFormat="1" ht="67.5" customHeight="1" x14ac:dyDescent="0.25">
      <c r="A52" s="17" t="s">
        <v>47</v>
      </c>
      <c r="B52" s="11" t="s">
        <v>51</v>
      </c>
      <c r="C52" s="6"/>
      <c r="D52" s="6"/>
      <c r="E52" s="6"/>
      <c r="F52" s="6"/>
      <c r="G52" s="6"/>
      <c r="H52" s="61"/>
      <c r="I52" s="6"/>
      <c r="J52" s="6"/>
      <c r="K52" s="6"/>
      <c r="L52" s="6"/>
      <c r="M52" s="6"/>
      <c r="N52" s="6"/>
      <c r="O52" s="6">
        <f>AI52</f>
        <v>44.376881551665278</v>
      </c>
      <c r="P52" s="6"/>
      <c r="Q52" s="6"/>
      <c r="R52" s="6"/>
      <c r="S52" s="6"/>
      <c r="T52" s="9" t="str">
        <f>'П.1.1 '!J50</f>
        <v>1,26 МВА
3,4 км</v>
      </c>
      <c r="U52" s="9" t="str">
        <f>'П.1.1 '!K50</f>
        <v>2,06 МВА
3,4 км</v>
      </c>
      <c r="V52" s="9" t="str">
        <f>'П.1.1 '!L50</f>
        <v>1,8 км</v>
      </c>
      <c r="W52" s="9" t="str">
        <f>'П.1.1 '!M50</f>
        <v>1,26 МВА
3,4 км</v>
      </c>
      <c r="X52" s="9" t="str">
        <f>'П.1.1 '!N50</f>
        <v>1,26 МВА
3,4 км</v>
      </c>
      <c r="Y52" s="9" t="str">
        <f>'П.1.1 '!O50</f>
        <v>5,84 МВА
15,4 км</v>
      </c>
      <c r="Z52" s="6"/>
      <c r="AA52" s="6"/>
      <c r="AB52" s="6"/>
      <c r="AC52" s="6"/>
      <c r="AD52" s="8">
        <f>'П.1.1 '!P50</f>
        <v>8.9945122000000008</v>
      </c>
      <c r="AE52" s="8">
        <f>'П.1.1 '!Q50</f>
        <v>9.3902707368000016</v>
      </c>
      <c r="AF52" s="8">
        <f>'П.1.1 '!R50</f>
        <v>5.1024426492192001</v>
      </c>
      <c r="AG52" s="8">
        <f>'П.1.1 '!S50</f>
        <v>10.224990683135626</v>
      </c>
      <c r="AH52" s="8">
        <f>'П.1.1 '!T50</f>
        <v>10.664665282510457</v>
      </c>
      <c r="AI52" s="8">
        <f>'П.1.1 '!U50</f>
        <v>44.376881551665278</v>
      </c>
    </row>
    <row r="53" spans="1:35" ht="63" customHeight="1" x14ac:dyDescent="0.25">
      <c r="A53" s="17" t="s">
        <v>50</v>
      </c>
      <c r="B53" s="11" t="s">
        <v>95</v>
      </c>
      <c r="C53" s="6"/>
      <c r="D53" s="6"/>
      <c r="E53" s="6"/>
      <c r="F53" s="6"/>
      <c r="G53" s="6"/>
      <c r="H53" s="61"/>
      <c r="I53" s="6"/>
      <c r="J53" s="6"/>
      <c r="K53" s="6"/>
      <c r="L53" s="6"/>
      <c r="M53" s="6"/>
      <c r="N53" s="6"/>
      <c r="O53" s="6">
        <f t="shared" si="11"/>
        <v>79.626871040865808</v>
      </c>
      <c r="P53" s="6"/>
      <c r="Q53" s="6"/>
      <c r="R53" s="6"/>
      <c r="S53" s="6"/>
      <c r="T53" s="9" t="str">
        <f>'П.1.1 '!J51</f>
        <v>0,8 МВА
3,4 км</v>
      </c>
      <c r="U53" s="9" t="str">
        <f>'П.1.1 '!K51</f>
        <v>4,4 км</v>
      </c>
      <c r="V53" s="9" t="str">
        <f>'П.1.1 '!L51</f>
        <v>0,8 МВА
6,4 км</v>
      </c>
      <c r="W53" s="9" t="str">
        <f>'П.1.1 '!M51</f>
        <v>0,8 МВА
3,4 км</v>
      </c>
      <c r="X53" s="9" t="str">
        <f>'П.1.1 '!N51</f>
        <v>0,8 МВА
4,4 км</v>
      </c>
      <c r="Y53" s="9" t="str">
        <f>'П.1.1 '!O51</f>
        <v>3,2 МВА
22 км</v>
      </c>
      <c r="Z53" s="6"/>
      <c r="AA53" s="6"/>
      <c r="AB53" s="51"/>
      <c r="AC53" s="6"/>
      <c r="AD53" s="8">
        <f>'П.1.1 '!P51</f>
        <v>8.2472742000000014</v>
      </c>
      <c r="AE53" s="8">
        <f>'П.1.1 '!Q51</f>
        <v>8.4663918848000019</v>
      </c>
      <c r="AF53" s="8">
        <f>'П.1.1 '!R51</f>
        <v>41.259001052451204</v>
      </c>
      <c r="AG53" s="8">
        <f>'П.1.1 '!S51</f>
        <v>9.3755280977066029</v>
      </c>
      <c r="AH53" s="8">
        <f>'П.1.1 '!T51</f>
        <v>12.278675805907991</v>
      </c>
      <c r="AI53" s="8">
        <f>'П.1.1 '!U51</f>
        <v>79.626871040865808</v>
      </c>
    </row>
    <row r="54" spans="1:35" ht="60.75" customHeight="1" x14ac:dyDescent="0.25">
      <c r="A54" s="17" t="s">
        <v>54</v>
      </c>
      <c r="B54" s="11" t="s">
        <v>52</v>
      </c>
      <c r="C54" s="6"/>
      <c r="D54" s="6"/>
      <c r="E54" s="6"/>
      <c r="F54" s="6"/>
      <c r="G54" s="6"/>
      <c r="H54" s="61"/>
      <c r="I54" s="6"/>
      <c r="J54" s="6"/>
      <c r="K54" s="6"/>
      <c r="L54" s="6"/>
      <c r="M54" s="6"/>
      <c r="N54" s="6"/>
      <c r="O54" s="6">
        <f t="shared" si="11"/>
        <v>44.8715462772658</v>
      </c>
      <c r="P54" s="6"/>
      <c r="Q54" s="6"/>
      <c r="R54" s="6"/>
      <c r="S54" s="6"/>
      <c r="T54" s="9" t="str">
        <f>'П.1.1 '!J52</f>
        <v>0,8 МВА
3,4 км</v>
      </c>
      <c r="U54" s="9" t="str">
        <f>'П.1.1 '!K52</f>
        <v>1,53 МВА
2,5 км</v>
      </c>
      <c r="V54" s="9" t="str">
        <f>'П.1.1 '!L52</f>
        <v>0,4 МВА
2,8 км</v>
      </c>
      <c r="W54" s="9" t="str">
        <f>'П.1.1 '!M52</f>
        <v>0,8 МВА
3,4 км</v>
      </c>
      <c r="X54" s="9" t="str">
        <f>'П.1.1 '!N52</f>
        <v>0,8 МВА
3,4 км</v>
      </c>
      <c r="Y54" s="9" t="str">
        <f>'П.1.1 '!O52</f>
        <v>4,33 МВА
15,5 км</v>
      </c>
      <c r="Z54" s="6"/>
      <c r="AA54" s="6"/>
      <c r="AB54" s="51"/>
      <c r="AC54" s="6"/>
      <c r="AD54" s="8">
        <f>'П.1.1 '!P52</f>
        <v>8.2472742000000014</v>
      </c>
      <c r="AE54" s="8">
        <f>'П.1.1 '!Q52</f>
        <v>8.4810671212000024</v>
      </c>
      <c r="AF54" s="8">
        <f>'П.1.1 '!R52</f>
        <v>8.9890010524512025</v>
      </c>
      <c r="AG54" s="8">
        <f>'П.1.1 '!S52</f>
        <v>9.3755280977066029</v>
      </c>
      <c r="AH54" s="8">
        <f>'П.1.1 '!T52</f>
        <v>9.7786758059079855</v>
      </c>
      <c r="AI54" s="8">
        <f>'П.1.1 '!U52</f>
        <v>44.8715462772658</v>
      </c>
    </row>
    <row r="55" spans="1:35" ht="60.75" customHeight="1" x14ac:dyDescent="0.25">
      <c r="A55" s="17" t="s">
        <v>55</v>
      </c>
      <c r="B55" s="11" t="s">
        <v>53</v>
      </c>
      <c r="C55" s="6"/>
      <c r="D55" s="6"/>
      <c r="E55" s="6"/>
      <c r="F55" s="6"/>
      <c r="G55" s="6"/>
      <c r="H55" s="61"/>
      <c r="I55" s="6"/>
      <c r="J55" s="6"/>
      <c r="K55" s="6"/>
      <c r="L55" s="6"/>
      <c r="M55" s="6"/>
      <c r="N55" s="6"/>
      <c r="O55" s="6">
        <f t="shared" si="11"/>
        <v>33.600962765331538</v>
      </c>
      <c r="P55" s="6"/>
      <c r="Q55" s="6"/>
      <c r="R55" s="6"/>
      <c r="S55" s="6"/>
      <c r="T55" s="9" t="str">
        <f>'П.1.1 '!J53</f>
        <v>0,4 МВА
2,5 км</v>
      </c>
      <c r="U55" s="9" t="str">
        <f>'П.1.1 '!K53</f>
        <v>0,4 МВА
2,8 км</v>
      </c>
      <c r="V55" s="9" t="str">
        <f>'П.1.1 '!L53</f>
        <v>0,8 МВА
1,3 км</v>
      </c>
      <c r="W55" s="9" t="str">
        <f>'П.1.1 '!M53</f>
        <v>0,4 МВА
2,5 км</v>
      </c>
      <c r="X55" s="9" t="str">
        <f>'П.1.1 '!N53</f>
        <v>0,4 МВА
2,5 км</v>
      </c>
      <c r="Y55" s="9" t="str">
        <f>'П.1.1 '!O53</f>
        <v>2,4 МВА
11,6 км</v>
      </c>
      <c r="Z55" s="6"/>
      <c r="AA55" s="6"/>
      <c r="AB55" s="6"/>
      <c r="AC55" s="6"/>
      <c r="AD55" s="8">
        <f>'П.1.1 '!P53</f>
        <v>6.2049695000000007</v>
      </c>
      <c r="AE55" s="8">
        <f>'П.1.1 '!Q53</f>
        <v>6.2219999980000011</v>
      </c>
      <c r="AF55" s="8">
        <f>'П.1.1 '!R53</f>
        <v>6.7630196369520013</v>
      </c>
      <c r="AG55" s="8">
        <f>'П.1.1 '!S53</f>
        <v>7.0538294813409372</v>
      </c>
      <c r="AH55" s="8">
        <f>'П.1.1 '!T53</f>
        <v>7.3571441490385974</v>
      </c>
      <c r="AI55" s="8">
        <f>'П.1.1 '!U53</f>
        <v>33.600962765331538</v>
      </c>
    </row>
    <row r="56" spans="1:35" ht="60.75" customHeight="1" x14ac:dyDescent="0.25">
      <c r="A56" s="17" t="s">
        <v>57</v>
      </c>
      <c r="B56" s="11" t="s">
        <v>56</v>
      </c>
      <c r="C56" s="6"/>
      <c r="D56" s="6"/>
      <c r="E56" s="6"/>
      <c r="F56" s="6"/>
      <c r="G56" s="6"/>
      <c r="H56" s="61"/>
      <c r="I56" s="6"/>
      <c r="J56" s="6"/>
      <c r="K56" s="6"/>
      <c r="L56" s="6"/>
      <c r="M56" s="6"/>
      <c r="N56" s="6"/>
      <c r="O56" s="6">
        <f t="shared" si="11"/>
        <v>105.407134013784</v>
      </c>
      <c r="P56" s="6"/>
      <c r="Q56" s="6"/>
      <c r="R56" s="6"/>
      <c r="S56" s="6"/>
      <c r="T56" s="9" t="str">
        <f>'П.1.1 '!J54</f>
        <v>1,26 МВА
2,2 км</v>
      </c>
      <c r="U56" s="9" t="str">
        <f>'П.1.1 '!K54</f>
        <v>4,77 МВА
9,8 км</v>
      </c>
      <c r="V56" s="9" t="str">
        <f>'П.1.1 '!L54</f>
        <v>0,63 МВА
1,1 км</v>
      </c>
      <c r="W56" s="9" t="str">
        <f>'П.1.1 '!M54</f>
        <v>2,52 МВА
4,4 км</v>
      </c>
      <c r="X56" s="9" t="str">
        <f>'П.1.1 '!N54</f>
        <v>2,52 МВА
4,4 км</v>
      </c>
      <c r="Y56" s="9" t="str">
        <f>'П.1.1 '!O54</f>
        <v>11,7 МВА
21,9 км</v>
      </c>
      <c r="Z56" s="6"/>
      <c r="AA56" s="6"/>
      <c r="AB56" s="6"/>
      <c r="AC56" s="6"/>
      <c r="AD56" s="8">
        <f>'П.1.1 '!P54</f>
        <v>10.827450210000002</v>
      </c>
      <c r="AE56" s="8">
        <f>'П.1.1 '!Q54</f>
        <v>36.419183803784001</v>
      </c>
      <c r="AF56" s="8">
        <f>'П.1.1 '!R54</f>
        <v>5.5964999999999998</v>
      </c>
      <c r="AG56" s="8">
        <f>'П.1.1 '!S54</f>
        <v>24.725999999999999</v>
      </c>
      <c r="AH56" s="8">
        <f>'П.1.1 '!T54</f>
        <v>27.838000000000001</v>
      </c>
      <c r="AI56" s="8">
        <f>'П.1.1 '!U54</f>
        <v>105.407134013784</v>
      </c>
    </row>
    <row r="57" spans="1:35" s="1" customFormat="1" ht="60.75" customHeight="1" x14ac:dyDescent="0.25">
      <c r="A57" s="17" t="s">
        <v>58</v>
      </c>
      <c r="B57" s="11" t="s">
        <v>140</v>
      </c>
      <c r="C57" s="6"/>
      <c r="D57" s="6"/>
      <c r="E57" s="6"/>
      <c r="F57" s="6"/>
      <c r="G57" s="6"/>
      <c r="H57" s="61"/>
      <c r="I57" s="6"/>
      <c r="J57" s="6"/>
      <c r="K57" s="6"/>
      <c r="L57" s="6"/>
      <c r="M57" s="6"/>
      <c r="N57" s="6"/>
      <c r="O57" s="6">
        <f t="shared" si="11"/>
        <v>84.068000000000012</v>
      </c>
      <c r="P57" s="6"/>
      <c r="Q57" s="6"/>
      <c r="R57" s="6"/>
      <c r="S57" s="6"/>
      <c r="T57" s="9"/>
      <c r="U57" s="9"/>
      <c r="V57" s="9"/>
      <c r="W57" s="9"/>
      <c r="X57" s="9"/>
      <c r="Y57" s="9"/>
      <c r="Z57" s="6"/>
      <c r="AA57" s="6"/>
      <c r="AB57" s="6"/>
      <c r="AC57" s="6"/>
      <c r="AD57" s="8">
        <f>'П.1.1 '!P55</f>
        <v>2</v>
      </c>
      <c r="AE57" s="8">
        <f>'П.1.1 '!Q55</f>
        <v>3.7</v>
      </c>
      <c r="AF57" s="8">
        <f>'П.1.1 '!R55</f>
        <v>1</v>
      </c>
      <c r="AG57" s="8"/>
      <c r="AH57" s="8">
        <f>'П.1.1 '!T55</f>
        <v>77.368000000000009</v>
      </c>
      <c r="AI57" s="8">
        <f>'П.1.1 '!U55</f>
        <v>84.068000000000012</v>
      </c>
    </row>
    <row r="58" spans="1:35" s="1" customFormat="1" ht="60.75" customHeight="1" x14ac:dyDescent="0.25">
      <c r="A58" s="17" t="s">
        <v>237</v>
      </c>
      <c r="B58" s="11" t="s">
        <v>238</v>
      </c>
      <c r="C58" s="6"/>
      <c r="D58" s="6"/>
      <c r="E58" s="6"/>
      <c r="F58" s="6"/>
      <c r="G58" s="6"/>
      <c r="H58" s="61"/>
      <c r="I58" s="6"/>
      <c r="J58" s="6"/>
      <c r="K58" s="6"/>
      <c r="L58" s="6"/>
      <c r="M58" s="6"/>
      <c r="N58" s="6"/>
      <c r="O58" s="6">
        <f t="shared" si="11"/>
        <v>7.5810000000000004</v>
      </c>
      <c r="P58" s="6"/>
      <c r="Q58" s="6"/>
      <c r="R58" s="6"/>
      <c r="S58" s="6"/>
      <c r="T58" s="9"/>
      <c r="U58" s="9"/>
      <c r="V58" s="9" t="str">
        <f>'П.1.1 '!L56</f>
        <v>2,92 км</v>
      </c>
      <c r="W58" s="9"/>
      <c r="X58" s="9"/>
      <c r="Y58" s="9" t="str">
        <f>'П.1.1 '!O56</f>
        <v>2,92 км</v>
      </c>
      <c r="Z58" s="6"/>
      <c r="AA58" s="6"/>
      <c r="AB58" s="6"/>
      <c r="AC58" s="6"/>
      <c r="AD58" s="8"/>
      <c r="AE58" s="8"/>
      <c r="AF58" s="8">
        <f>'П.1.1 '!R56</f>
        <v>7.5810000000000004</v>
      </c>
      <c r="AG58" s="8"/>
      <c r="AH58" s="8"/>
      <c r="AI58" s="8">
        <f>'П.1.1 '!U56</f>
        <v>7.5810000000000004</v>
      </c>
    </row>
    <row r="59" spans="1:35" s="1" customFormat="1" ht="76.5" customHeight="1" x14ac:dyDescent="0.25">
      <c r="A59" s="17" t="s">
        <v>59</v>
      </c>
      <c r="B59" s="11" t="s">
        <v>133</v>
      </c>
      <c r="C59" s="6"/>
      <c r="D59" s="6"/>
      <c r="E59" s="6"/>
      <c r="F59" s="6"/>
      <c r="G59" s="6"/>
      <c r="H59" s="61"/>
      <c r="I59" s="6"/>
      <c r="J59" s="6"/>
      <c r="K59" s="6"/>
      <c r="L59" s="6"/>
      <c r="M59" s="6"/>
      <c r="N59" s="6"/>
      <c r="O59" s="6">
        <f t="shared" si="11"/>
        <v>232.88735581249998</v>
      </c>
      <c r="P59" s="6"/>
      <c r="Q59" s="6"/>
      <c r="R59" s="6"/>
      <c r="S59" s="6"/>
      <c r="T59" s="9"/>
      <c r="U59" s="9"/>
      <c r="V59" s="9"/>
      <c r="W59" s="9" t="str">
        <f>'П.1.1 '!M57</f>
        <v>8 МВА
2-х цепная ВЛ-35кВ по
 0,5 км</v>
      </c>
      <c r="X59" s="9"/>
      <c r="Y59" s="9" t="str">
        <f>'П.1.1 '!O57</f>
        <v>8 МВА
2-х цепная ВЛ-35кВ по
 0,5 км</v>
      </c>
      <c r="Z59" s="6"/>
      <c r="AA59" s="6"/>
      <c r="AB59" s="6"/>
      <c r="AC59" s="6"/>
      <c r="AD59" s="8">
        <f>'П.1.1 '!P57</f>
        <v>4.3068558125000003</v>
      </c>
      <c r="AE59" s="8">
        <f>'П.1.1 '!Q57</f>
        <v>26.837499999999999</v>
      </c>
      <c r="AF59" s="8">
        <f>'П.1.1 '!R57</f>
        <v>83.007000000000005</v>
      </c>
      <c r="AG59" s="8">
        <f>'П.1.1 '!S57</f>
        <v>69.313999999999993</v>
      </c>
      <c r="AH59" s="8">
        <f>'П.1.1 '!T57</f>
        <v>49.421999999999997</v>
      </c>
      <c r="AI59" s="8">
        <f>'П.1.1 '!U57</f>
        <v>232.88735581249998</v>
      </c>
    </row>
    <row r="60" spans="1:35" s="1" customFormat="1" ht="81.75" customHeight="1" x14ac:dyDescent="0.25">
      <c r="A60" s="17" t="s">
        <v>130</v>
      </c>
      <c r="B60" s="11" t="s">
        <v>296</v>
      </c>
      <c r="C60" s="6"/>
      <c r="D60" s="6"/>
      <c r="E60" s="6"/>
      <c r="F60" s="6"/>
      <c r="G60" s="6"/>
      <c r="H60" s="61"/>
      <c r="I60" s="6"/>
      <c r="J60" s="6"/>
      <c r="K60" s="6"/>
      <c r="L60" s="6"/>
      <c r="M60" s="6"/>
      <c r="N60" s="6"/>
      <c r="O60" s="6">
        <f t="shared" si="11"/>
        <v>154.46047005882639</v>
      </c>
      <c r="P60" s="6"/>
      <c r="Q60" s="6"/>
      <c r="R60" s="6"/>
      <c r="S60" s="6"/>
      <c r="T60" s="9" t="str">
        <f>'П.1.1 '!J58</f>
        <v>2,16 МВА
6,4 км</v>
      </c>
      <c r="U60" s="9" t="str">
        <f>'П.1.1 '!K58</f>
        <v>3,8 МВА
17 км</v>
      </c>
      <c r="V60" s="9" t="str">
        <f>'П.1.1 '!L58</f>
        <v>0,4 МВА
2,4 км</v>
      </c>
      <c r="W60" s="9" t="str">
        <f>'П.1.1 '!M58</f>
        <v>0,8 МВА
5,3 км</v>
      </c>
      <c r="X60" s="9" t="str">
        <f>'П.1.1 '!N58</f>
        <v>2 МВА
12 км</v>
      </c>
      <c r="Y60" s="9" t="str">
        <f>'П.1.1 '!O58</f>
        <v>9,16 МВА
43,1 км</v>
      </c>
      <c r="Z60" s="6"/>
      <c r="AA60" s="6"/>
      <c r="AB60" s="6"/>
      <c r="AC60" s="6"/>
      <c r="AD60" s="8">
        <f>'П.1.1 '!P58</f>
        <v>45.586349124999998</v>
      </c>
      <c r="AE60" s="8">
        <f>'П.1.1 '!Q58</f>
        <v>43.507415690000002</v>
      </c>
      <c r="AF60" s="8">
        <f>'П.1.1 '!R58</f>
        <v>8.4267428545532006</v>
      </c>
      <c r="AG60" s="8">
        <f>'П.1.1 '!S58</f>
        <v>21.005367445684087</v>
      </c>
      <c r="AH60" s="8">
        <f>'П.1.1 '!T58</f>
        <v>35.934594943589104</v>
      </c>
      <c r="AI60" s="8">
        <f>'П.1.1 '!U58</f>
        <v>154.46047005882639</v>
      </c>
    </row>
    <row r="61" spans="1:35" s="1" customFormat="1" ht="76.5" customHeight="1" x14ac:dyDescent="0.25">
      <c r="A61" s="17" t="s">
        <v>131</v>
      </c>
      <c r="B61" s="11" t="s">
        <v>257</v>
      </c>
      <c r="C61" s="6"/>
      <c r="D61" s="6"/>
      <c r="E61" s="6"/>
      <c r="F61" s="6"/>
      <c r="G61" s="6"/>
      <c r="H61" s="61"/>
      <c r="I61" s="6"/>
      <c r="J61" s="6"/>
      <c r="K61" s="6"/>
      <c r="L61" s="6"/>
      <c r="M61" s="6"/>
      <c r="N61" s="6"/>
      <c r="O61" s="6">
        <f t="shared" si="11"/>
        <v>45.958545549999997</v>
      </c>
      <c r="P61" s="6"/>
      <c r="Q61" s="6"/>
      <c r="R61" s="6"/>
      <c r="S61" s="6"/>
      <c r="T61" s="9" t="str">
        <f>'П.1.1 '!J59</f>
        <v>1,2 МВА
7,4 км</v>
      </c>
      <c r="U61" s="9" t="str">
        <f>'П.1.1 '!K59</f>
        <v>1,6 МВА</v>
      </c>
      <c r="V61" s="9"/>
      <c r="W61" s="9"/>
      <c r="X61" s="9"/>
      <c r="Y61" s="9" t="str">
        <f>'П.1.1 '!O59</f>
        <v>2,8 МВА
7,4 км</v>
      </c>
      <c r="Z61" s="6"/>
      <c r="AA61" s="6"/>
      <c r="AB61" s="6"/>
      <c r="AC61" s="6"/>
      <c r="AD61" s="8">
        <f>'П.1.1 '!P59</f>
        <v>39.01664555</v>
      </c>
      <c r="AE61" s="8">
        <f>'П.1.1 '!Q59</f>
        <v>6.9419000000000004</v>
      </c>
      <c r="AF61" s="8"/>
      <c r="AG61" s="8"/>
      <c r="AH61" s="8"/>
      <c r="AI61" s="8">
        <f>'П.1.1 '!U59</f>
        <v>45.958545549999997</v>
      </c>
    </row>
    <row r="62" spans="1:35" s="1" customFormat="1" ht="77.25" customHeight="1" x14ac:dyDescent="0.25">
      <c r="A62" s="17" t="s">
        <v>132</v>
      </c>
      <c r="B62" s="11" t="s">
        <v>230</v>
      </c>
      <c r="C62" s="6"/>
      <c r="D62" s="6"/>
      <c r="E62" s="6"/>
      <c r="F62" s="6"/>
      <c r="G62" s="6"/>
      <c r="H62" s="61"/>
      <c r="I62" s="6"/>
      <c r="J62" s="6"/>
      <c r="K62" s="6"/>
      <c r="L62" s="6"/>
      <c r="M62" s="6"/>
      <c r="N62" s="6"/>
      <c r="O62" s="6">
        <f t="shared" si="11"/>
        <v>84.523606119155474</v>
      </c>
      <c r="P62" s="6"/>
      <c r="Q62" s="6"/>
      <c r="R62" s="6"/>
      <c r="S62" s="6"/>
      <c r="T62" s="9" t="str">
        <f>'П.1.1 '!J60</f>
        <v>0,8 МВА
2,3 км</v>
      </c>
      <c r="U62" s="9" t="str">
        <f>'П.1.1 '!K60</f>
        <v>2,41 МВА
8,9 км</v>
      </c>
      <c r="V62" s="9" t="str">
        <f>'П.1.1 '!L60</f>
        <v>0,25 МВА
3,2 км</v>
      </c>
      <c r="W62" s="9" t="str">
        <f>'П.1.1 '!M60</f>
        <v>0,88 МВА
3 км</v>
      </c>
      <c r="X62" s="9" t="str">
        <f>'П.1.1 '!N60</f>
        <v>1,05 МВА
5,5 км</v>
      </c>
      <c r="Y62" s="9" t="str">
        <f>'П.1.1 '!O60</f>
        <v>5,39 МВА
22,9 км</v>
      </c>
      <c r="Z62" s="6"/>
      <c r="AA62" s="6"/>
      <c r="AB62" s="6"/>
      <c r="AC62" s="6"/>
      <c r="AD62" s="8">
        <f>'П.1.1 '!P60</f>
        <v>11.27215</v>
      </c>
      <c r="AE62" s="8">
        <f>'П.1.1 '!Q60</f>
        <v>19.949757000000002</v>
      </c>
      <c r="AF62" s="8">
        <f>'П.1.1 '!R60</f>
        <v>13.7</v>
      </c>
      <c r="AG62" s="8">
        <f>'П.1.1 '!S60</f>
        <v>15.882162303376001</v>
      </c>
      <c r="AH62" s="8">
        <f>'П.1.1 '!T60</f>
        <v>23.71953681577947</v>
      </c>
      <c r="AI62" s="8">
        <f>'П.1.1 '!U60</f>
        <v>84.523606119155474</v>
      </c>
    </row>
    <row r="63" spans="1:35" ht="18.75" x14ac:dyDescent="0.25">
      <c r="A63" s="17" t="s">
        <v>24</v>
      </c>
      <c r="B63" s="9"/>
      <c r="C63" s="6"/>
      <c r="D63" s="6"/>
      <c r="E63" s="6"/>
      <c r="F63" s="6"/>
      <c r="G63" s="6"/>
      <c r="H63" s="61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8"/>
      <c r="Y63" s="8"/>
      <c r="Z63" s="8"/>
      <c r="AA63" s="8"/>
      <c r="AB63" s="51"/>
      <c r="AC63" s="8"/>
      <c r="AD63" s="8"/>
      <c r="AE63" s="8"/>
      <c r="AF63" s="8"/>
      <c r="AG63" s="8"/>
      <c r="AH63" s="8"/>
      <c r="AI63" s="8"/>
    </row>
    <row r="64" spans="1:35" ht="18.75" x14ac:dyDescent="0.25">
      <c r="A64" s="72" t="s">
        <v>60</v>
      </c>
      <c r="B64" s="64" t="s">
        <v>61</v>
      </c>
      <c r="C64" s="6"/>
      <c r="D64" s="6"/>
      <c r="E64" s="6"/>
      <c r="F64" s="6"/>
      <c r="G64" s="6"/>
      <c r="H64" s="61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8"/>
      <c r="Y64" s="8"/>
      <c r="Z64" s="8"/>
      <c r="AA64" s="8"/>
      <c r="AB64" s="51"/>
      <c r="AC64" s="8"/>
      <c r="AD64" s="8"/>
      <c r="AE64" s="8"/>
      <c r="AF64" s="8"/>
      <c r="AG64" s="8"/>
      <c r="AH64" s="8"/>
      <c r="AI64" s="8"/>
    </row>
    <row r="65" spans="1:219" ht="18.75" x14ac:dyDescent="0.25">
      <c r="A65" s="73" t="s">
        <v>29</v>
      </c>
      <c r="B65" s="11" t="s">
        <v>27</v>
      </c>
      <c r="C65" s="6"/>
      <c r="D65" s="6"/>
      <c r="E65" s="6"/>
      <c r="F65" s="6"/>
      <c r="G65" s="6"/>
      <c r="H65" s="61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219" ht="18.75" x14ac:dyDescent="0.25">
      <c r="A66" s="73"/>
      <c r="B66" s="11" t="s">
        <v>62</v>
      </c>
      <c r="C66" s="6"/>
      <c r="D66" s="6"/>
      <c r="E66" s="6"/>
      <c r="F66" s="6"/>
      <c r="G66" s="6"/>
      <c r="H66" s="61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219" ht="18.75" x14ac:dyDescent="0.25">
      <c r="A67" s="73" t="s">
        <v>30</v>
      </c>
      <c r="B67" s="11" t="s">
        <v>28</v>
      </c>
      <c r="C67" s="6"/>
      <c r="D67" s="6"/>
      <c r="E67" s="6"/>
      <c r="F67" s="6"/>
      <c r="G67" s="6"/>
      <c r="H67" s="61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219" ht="18.75" x14ac:dyDescent="0.25">
      <c r="A68" s="73"/>
      <c r="B68" s="11" t="s">
        <v>62</v>
      </c>
      <c r="C68" s="6"/>
      <c r="D68" s="6"/>
      <c r="E68" s="6"/>
      <c r="F68" s="6"/>
      <c r="G68" s="6"/>
      <c r="H68" s="61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219" ht="18.75" x14ac:dyDescent="0.25">
      <c r="A69" s="17" t="s">
        <v>24</v>
      </c>
      <c r="B69" s="9"/>
      <c r="C69" s="6"/>
      <c r="D69" s="6"/>
      <c r="E69" s="6"/>
      <c r="F69" s="6"/>
      <c r="G69" s="6"/>
      <c r="H69" s="61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219" ht="18.75" x14ac:dyDescent="0.25">
      <c r="A70" s="109" t="s">
        <v>63</v>
      </c>
      <c r="B70" s="109"/>
      <c r="C70" s="6"/>
      <c r="D70" s="6"/>
      <c r="E70" s="6"/>
      <c r="F70" s="6"/>
      <c r="G70" s="6"/>
      <c r="H70" s="61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219" ht="37.5" x14ac:dyDescent="0.25">
      <c r="A71" s="73"/>
      <c r="B71" s="64" t="s">
        <v>64</v>
      </c>
      <c r="C71" s="6"/>
      <c r="D71" s="6"/>
      <c r="E71" s="6"/>
      <c r="F71" s="6"/>
      <c r="G71" s="6"/>
      <c r="H71" s="61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219" ht="18.75" x14ac:dyDescent="0.25">
      <c r="A72" s="17" t="s">
        <v>29</v>
      </c>
      <c r="B72" s="11" t="s">
        <v>27</v>
      </c>
      <c r="C72" s="6"/>
      <c r="D72" s="6"/>
      <c r="E72" s="6"/>
      <c r="F72" s="6"/>
      <c r="G72" s="6"/>
      <c r="H72" s="61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219" ht="18.75" x14ac:dyDescent="0.25">
      <c r="A73" s="17" t="s">
        <v>30</v>
      </c>
      <c r="B73" s="11" t="s">
        <v>28</v>
      </c>
      <c r="C73" s="6"/>
      <c r="D73" s="6"/>
      <c r="E73" s="6"/>
      <c r="F73" s="6"/>
      <c r="G73" s="6"/>
      <c r="H73" s="61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</row>
    <row r="74" spans="1:219" ht="18.75" x14ac:dyDescent="0.25">
      <c r="A74" s="17" t="s">
        <v>24</v>
      </c>
      <c r="B74" s="9"/>
      <c r="C74" s="6"/>
      <c r="D74" s="6"/>
      <c r="E74" s="6"/>
      <c r="F74" s="6"/>
      <c r="G74" s="6"/>
      <c r="H74" s="61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</row>
    <row r="75" spans="1:219" ht="23.25" x14ac:dyDescent="0.35">
      <c r="O75" s="59"/>
      <c r="P75" s="59"/>
      <c r="Q75" s="59"/>
      <c r="R75" s="59"/>
      <c r="S75" s="60"/>
      <c r="AB75" s="97"/>
      <c r="AC75" s="97"/>
      <c r="AD75" s="97"/>
      <c r="AE75" s="97"/>
      <c r="AF75" s="86"/>
    </row>
    <row r="76" spans="1:219" s="3" customFormat="1" x14ac:dyDescent="0.25">
      <c r="A76" s="79" t="s">
        <v>86</v>
      </c>
      <c r="B76" s="80" t="s">
        <v>87</v>
      </c>
    </row>
    <row r="77" spans="1:219" s="3" customFormat="1" x14ac:dyDescent="0.25">
      <c r="A77" s="79" t="s">
        <v>88</v>
      </c>
      <c r="B77" s="81" t="s">
        <v>89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</row>
    <row r="78" spans="1:219" s="3" customFormat="1" x14ac:dyDescent="0.25">
      <c r="A78" s="79" t="s">
        <v>90</v>
      </c>
      <c r="B78" s="80" t="s">
        <v>91</v>
      </c>
    </row>
    <row r="79" spans="1:219" s="3" customFormat="1" ht="27" customHeight="1" x14ac:dyDescent="0.25">
      <c r="B79" s="80" t="s">
        <v>92</v>
      </c>
    </row>
    <row r="80" spans="1:219" x14ac:dyDescent="0.25">
      <c r="B80" s="12"/>
    </row>
  </sheetData>
  <mergeCells count="32">
    <mergeCell ref="A70:B70"/>
    <mergeCell ref="C15:H15"/>
    <mergeCell ref="B13:B15"/>
    <mergeCell ref="A13:A15"/>
    <mergeCell ref="I15:N15"/>
    <mergeCell ref="P16:Y16"/>
    <mergeCell ref="Z14:AD14"/>
    <mergeCell ref="AE14:AE15"/>
    <mergeCell ref="AF14:AF15"/>
    <mergeCell ref="P13:AI13"/>
    <mergeCell ref="P14:T14"/>
    <mergeCell ref="V14:V15"/>
    <mergeCell ref="W14:W15"/>
    <mergeCell ref="X14:X15"/>
    <mergeCell ref="Y14:Y15"/>
    <mergeCell ref="Z16:AI16"/>
    <mergeCell ref="AG14:AG15"/>
    <mergeCell ref="AF8:AI8"/>
    <mergeCell ref="AH14:AH15"/>
    <mergeCell ref="AI14:AI15"/>
    <mergeCell ref="AG7:AI7"/>
    <mergeCell ref="AG1:AI1"/>
    <mergeCell ref="AG2:AI2"/>
    <mergeCell ref="AG3:AI3"/>
    <mergeCell ref="AG4:AI4"/>
    <mergeCell ref="A10:AI10"/>
    <mergeCell ref="A11:AI11"/>
    <mergeCell ref="U14:U15"/>
    <mergeCell ref="C13:H14"/>
    <mergeCell ref="I13:N14"/>
    <mergeCell ref="O13:O15"/>
    <mergeCell ref="AG5:AJ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C64"/>
  <sheetViews>
    <sheetView tabSelected="1" view="pageBreakPreview" zoomScale="50" zoomScaleNormal="60" zoomScaleSheetLayoutView="50" workbookViewId="0">
      <selection activeCell="H18" sqref="H18"/>
    </sheetView>
  </sheetViews>
  <sheetFormatPr defaultRowHeight="15.75" x14ac:dyDescent="0.25"/>
  <cols>
    <col min="1" max="1" width="10.42578125" style="65" customWidth="1"/>
    <col min="2" max="2" width="50.85546875" style="40" customWidth="1"/>
    <col min="3" max="3" width="19.85546875" style="40" customWidth="1"/>
    <col min="4" max="4" width="25" style="40" customWidth="1"/>
    <col min="5" max="5" width="15.5703125" style="40" customWidth="1"/>
    <col min="6" max="6" width="15.7109375" style="40" customWidth="1"/>
    <col min="7" max="7" width="10.85546875" style="40" customWidth="1"/>
    <col min="8" max="8" width="7.5703125" style="40" customWidth="1"/>
    <col min="9" max="9" width="13.42578125" style="40" customWidth="1"/>
    <col min="10" max="10" width="14.140625" style="40" customWidth="1"/>
    <col min="11" max="11" width="9.28515625" style="40" customWidth="1"/>
    <col min="12" max="13" width="12" style="40" customWidth="1"/>
    <col min="14" max="14" width="11.5703125" style="40" customWidth="1"/>
    <col min="15" max="15" width="14.28515625" style="40" customWidth="1"/>
    <col min="16" max="16" width="16.7109375" style="40" customWidth="1"/>
    <col min="17" max="17" width="17.5703125" style="40" customWidth="1"/>
    <col min="18" max="18" width="19" style="40" customWidth="1"/>
    <col min="19" max="19" width="20.140625" style="40" customWidth="1"/>
    <col min="20" max="20" width="18.7109375" style="40" customWidth="1"/>
    <col min="21" max="21" width="6.7109375" style="40" customWidth="1"/>
    <col min="22" max="22" width="6.85546875" style="40" customWidth="1"/>
    <col min="23" max="23" width="21.5703125" style="40" customWidth="1"/>
    <col min="24" max="24" width="10.5703125" style="58" customWidth="1"/>
    <col min="25" max="25" width="10" style="58" customWidth="1"/>
    <col min="26" max="26" width="10.85546875" style="58" customWidth="1"/>
    <col min="27" max="27" width="12.42578125" style="58" customWidth="1"/>
  </cols>
  <sheetData>
    <row r="1" spans="1:27" ht="51" customHeight="1" x14ac:dyDescent="0.25">
      <c r="X1" s="111" t="s">
        <v>173</v>
      </c>
      <c r="Y1" s="111"/>
      <c r="Z1" s="111"/>
      <c r="AA1" s="111"/>
    </row>
    <row r="2" spans="1:27" ht="18.75" x14ac:dyDescent="0.3">
      <c r="X2" s="112" t="s">
        <v>12</v>
      </c>
      <c r="Y2" s="112"/>
      <c r="Z2" s="112"/>
      <c r="AA2" s="40"/>
    </row>
    <row r="3" spans="1:27" ht="18.75" x14ac:dyDescent="0.3">
      <c r="X3" s="112" t="s">
        <v>270</v>
      </c>
      <c r="Y3" s="112"/>
      <c r="Z3" s="112"/>
      <c r="AA3" s="40"/>
    </row>
    <row r="4" spans="1:27" ht="18.75" customHeight="1" x14ac:dyDescent="0.25">
      <c r="X4" s="113" t="s">
        <v>93</v>
      </c>
      <c r="Y4" s="113"/>
      <c r="Z4" s="113"/>
      <c r="AA4" s="40"/>
    </row>
    <row r="5" spans="1:27" ht="18.75" x14ac:dyDescent="0.25">
      <c r="X5" s="133" t="s">
        <v>271</v>
      </c>
      <c r="Y5" s="133"/>
      <c r="Z5" s="133"/>
      <c r="AA5" s="133"/>
    </row>
    <row r="6" spans="1:27" ht="18.75" x14ac:dyDescent="0.3">
      <c r="X6" s="103"/>
      <c r="Y6" s="104"/>
      <c r="Z6" s="104"/>
      <c r="AA6" s="104"/>
    </row>
    <row r="7" spans="1:27" ht="18.75" x14ac:dyDescent="0.25">
      <c r="X7" s="40"/>
      <c r="Y7" s="120" t="s">
        <v>13</v>
      </c>
      <c r="Z7" s="120"/>
      <c r="AA7" s="120"/>
    </row>
    <row r="8" spans="1:27" ht="18.75" x14ac:dyDescent="0.3">
      <c r="V8" s="89"/>
      <c r="W8" s="89"/>
      <c r="X8" s="118" t="s">
        <v>256</v>
      </c>
      <c r="Y8" s="118"/>
      <c r="Z8" s="118"/>
      <c r="AA8" s="118"/>
    </row>
    <row r="9" spans="1:27" ht="18.75" x14ac:dyDescent="0.3">
      <c r="X9" s="40"/>
      <c r="Y9" s="78"/>
      <c r="Z9" s="78"/>
      <c r="AA9" s="91" t="s">
        <v>14</v>
      </c>
    </row>
    <row r="10" spans="1:27" ht="22.5" x14ac:dyDescent="0.25">
      <c r="A10" s="116" t="s">
        <v>129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</row>
    <row r="11" spans="1:27" ht="22.5" x14ac:dyDescent="0.25">
      <c r="A11" s="116" t="s">
        <v>174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</row>
    <row r="12" spans="1:27" x14ac:dyDescent="0.25"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</row>
    <row r="13" spans="1:27" ht="58.5" customHeight="1" x14ac:dyDescent="0.25">
      <c r="A13" s="108" t="s">
        <v>0</v>
      </c>
      <c r="B13" s="108" t="s">
        <v>175</v>
      </c>
      <c r="C13" s="108" t="s">
        <v>176</v>
      </c>
      <c r="D13" s="130" t="s">
        <v>177</v>
      </c>
      <c r="E13" s="108" t="s">
        <v>178</v>
      </c>
      <c r="F13" s="108"/>
      <c r="G13" s="108"/>
      <c r="H13" s="125" t="s">
        <v>179</v>
      </c>
      <c r="I13" s="108" t="s">
        <v>180</v>
      </c>
      <c r="J13" s="108"/>
      <c r="K13" s="108" t="s">
        <v>181</v>
      </c>
      <c r="L13" s="108"/>
      <c r="M13" s="108"/>
      <c r="N13" s="108"/>
      <c r="O13" s="130" t="s">
        <v>182</v>
      </c>
      <c r="P13" s="108" t="s">
        <v>183</v>
      </c>
      <c r="Q13" s="108" t="s">
        <v>184</v>
      </c>
      <c r="R13" s="108"/>
      <c r="S13" s="108" t="s">
        <v>185</v>
      </c>
      <c r="T13" s="108"/>
      <c r="U13" s="108" t="s">
        <v>186</v>
      </c>
      <c r="V13" s="108"/>
      <c r="W13" s="108"/>
      <c r="X13" s="108" t="s">
        <v>187</v>
      </c>
      <c r="Y13" s="108"/>
      <c r="Z13" s="108"/>
      <c r="AA13" s="108"/>
    </row>
    <row r="14" spans="1:27" ht="48.75" customHeight="1" x14ac:dyDescent="0.25">
      <c r="A14" s="108"/>
      <c r="B14" s="108"/>
      <c r="C14" s="108"/>
      <c r="D14" s="131"/>
      <c r="E14" s="130" t="s">
        <v>188</v>
      </c>
      <c r="F14" s="130" t="s">
        <v>189</v>
      </c>
      <c r="G14" s="130" t="s">
        <v>190</v>
      </c>
      <c r="H14" s="126"/>
      <c r="I14" s="108" t="s">
        <v>191</v>
      </c>
      <c r="J14" s="108" t="s">
        <v>192</v>
      </c>
      <c r="K14" s="134" t="s">
        <v>193</v>
      </c>
      <c r="L14" s="134" t="s">
        <v>194</v>
      </c>
      <c r="M14" s="125" t="s">
        <v>195</v>
      </c>
      <c r="N14" s="134" t="s">
        <v>196</v>
      </c>
      <c r="O14" s="131"/>
      <c r="P14" s="108"/>
      <c r="Q14" s="108" t="s">
        <v>197</v>
      </c>
      <c r="R14" s="130" t="s">
        <v>198</v>
      </c>
      <c r="S14" s="108" t="s">
        <v>197</v>
      </c>
      <c r="T14" s="108" t="s">
        <v>198</v>
      </c>
      <c r="U14" s="125" t="s">
        <v>199</v>
      </c>
      <c r="V14" s="125" t="s">
        <v>200</v>
      </c>
      <c r="W14" s="130" t="s">
        <v>201</v>
      </c>
      <c r="X14" s="108" t="s">
        <v>202</v>
      </c>
      <c r="Y14" s="108"/>
      <c r="Z14" s="108" t="s">
        <v>203</v>
      </c>
      <c r="AA14" s="108"/>
    </row>
    <row r="15" spans="1:27" ht="58.5" customHeight="1" x14ac:dyDescent="0.25">
      <c r="A15" s="108"/>
      <c r="B15" s="108"/>
      <c r="C15" s="108"/>
      <c r="D15" s="131"/>
      <c r="E15" s="131"/>
      <c r="F15" s="131"/>
      <c r="G15" s="131"/>
      <c r="H15" s="126"/>
      <c r="I15" s="108"/>
      <c r="J15" s="108"/>
      <c r="K15" s="134"/>
      <c r="L15" s="134"/>
      <c r="M15" s="126"/>
      <c r="N15" s="134"/>
      <c r="O15" s="131"/>
      <c r="P15" s="108"/>
      <c r="Q15" s="108"/>
      <c r="R15" s="131"/>
      <c r="S15" s="108"/>
      <c r="T15" s="108"/>
      <c r="U15" s="126"/>
      <c r="V15" s="126"/>
      <c r="W15" s="131"/>
      <c r="X15" s="108"/>
      <c r="Y15" s="108"/>
      <c r="Z15" s="108"/>
      <c r="AA15" s="108"/>
    </row>
    <row r="16" spans="1:27" ht="238.5" customHeight="1" x14ac:dyDescent="0.25">
      <c r="A16" s="108"/>
      <c r="B16" s="108"/>
      <c r="C16" s="108"/>
      <c r="D16" s="132"/>
      <c r="E16" s="132"/>
      <c r="F16" s="132"/>
      <c r="G16" s="132"/>
      <c r="H16" s="127"/>
      <c r="I16" s="108"/>
      <c r="J16" s="108"/>
      <c r="K16" s="134"/>
      <c r="L16" s="134"/>
      <c r="M16" s="127"/>
      <c r="N16" s="134"/>
      <c r="O16" s="132"/>
      <c r="P16" s="108"/>
      <c r="Q16" s="108"/>
      <c r="R16" s="132"/>
      <c r="S16" s="108"/>
      <c r="T16" s="108"/>
      <c r="U16" s="127"/>
      <c r="V16" s="127"/>
      <c r="W16" s="132"/>
      <c r="X16" s="64" t="s">
        <v>204</v>
      </c>
      <c r="Y16" s="64" t="s">
        <v>205</v>
      </c>
      <c r="Z16" s="66" t="s">
        <v>206</v>
      </c>
      <c r="AA16" s="64" t="s">
        <v>207</v>
      </c>
    </row>
    <row r="17" spans="1:27" ht="151.9" customHeight="1" x14ac:dyDescent="0.25">
      <c r="A17" s="17" t="s">
        <v>15</v>
      </c>
      <c r="B17" s="11" t="s">
        <v>94</v>
      </c>
      <c r="C17" s="16" t="s">
        <v>208</v>
      </c>
      <c r="D17" s="16" t="s">
        <v>209</v>
      </c>
      <c r="E17" s="9">
        <v>15.74</v>
      </c>
      <c r="F17" s="98"/>
      <c r="G17" s="98">
        <v>32.1</v>
      </c>
      <c r="H17" s="105"/>
      <c r="I17" s="18">
        <v>2020</v>
      </c>
      <c r="J17" s="18">
        <v>2024</v>
      </c>
      <c r="K17" s="98"/>
      <c r="L17" s="98"/>
      <c r="M17" s="16"/>
      <c r="N17" s="98"/>
      <c r="O17" s="98"/>
      <c r="P17" s="98"/>
      <c r="Q17" s="8">
        <f>'П.1.1 '!U19</f>
        <v>105.32629033129217</v>
      </c>
      <c r="R17" s="98"/>
      <c r="S17" s="98"/>
      <c r="T17" s="98"/>
      <c r="U17" s="98"/>
      <c r="V17" s="98"/>
      <c r="W17" s="98"/>
      <c r="X17" s="98"/>
      <c r="Y17" s="98"/>
      <c r="Z17" s="98"/>
      <c r="AA17" s="98"/>
    </row>
    <row r="18" spans="1:27" ht="199.9" customHeight="1" x14ac:dyDescent="0.25">
      <c r="A18" s="17" t="s">
        <v>18</v>
      </c>
      <c r="B18" s="11" t="s">
        <v>17</v>
      </c>
      <c r="C18" s="16" t="s">
        <v>208</v>
      </c>
      <c r="D18" s="16" t="s">
        <v>210</v>
      </c>
      <c r="E18" s="9">
        <v>12</v>
      </c>
      <c r="F18" s="98"/>
      <c r="G18" s="98">
        <v>15.2</v>
      </c>
      <c r="H18" s="105"/>
      <c r="I18" s="18">
        <v>2020</v>
      </c>
      <c r="J18" s="18">
        <v>2024</v>
      </c>
      <c r="K18" s="98"/>
      <c r="L18" s="98"/>
      <c r="M18" s="16"/>
      <c r="N18" s="98"/>
      <c r="O18" s="98"/>
      <c r="P18" s="98"/>
      <c r="Q18" s="8">
        <f>'П.1.1 '!U20</f>
        <v>47.281969296414594</v>
      </c>
      <c r="R18" s="98"/>
      <c r="S18" s="98"/>
      <c r="T18" s="98"/>
      <c r="U18" s="98"/>
      <c r="V18" s="98"/>
      <c r="W18" s="98"/>
      <c r="X18" s="98"/>
      <c r="Y18" s="98"/>
      <c r="Z18" s="98"/>
      <c r="AA18" s="98"/>
    </row>
    <row r="19" spans="1:27" ht="162" customHeight="1" x14ac:dyDescent="0.25">
      <c r="A19" s="17" t="s">
        <v>20</v>
      </c>
      <c r="B19" s="11" t="s">
        <v>19</v>
      </c>
      <c r="C19" s="16" t="s">
        <v>208</v>
      </c>
      <c r="D19" s="16" t="s">
        <v>211</v>
      </c>
      <c r="E19" s="9">
        <v>4.8099999999999996</v>
      </c>
      <c r="F19" s="98"/>
      <c r="G19" s="98">
        <v>11.7</v>
      </c>
      <c r="H19" s="99"/>
      <c r="I19" s="18">
        <v>2020</v>
      </c>
      <c r="J19" s="18">
        <v>2024</v>
      </c>
      <c r="K19" s="98"/>
      <c r="L19" s="98"/>
      <c r="M19" s="16"/>
      <c r="N19" s="98"/>
      <c r="O19" s="98"/>
      <c r="P19" s="98"/>
      <c r="Q19" s="8">
        <f>'П.1.1 '!U21</f>
        <v>52.593804527461479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</row>
    <row r="20" spans="1:27" ht="196.9" customHeight="1" x14ac:dyDescent="0.25">
      <c r="A20" s="17" t="s">
        <v>21</v>
      </c>
      <c r="B20" s="68" t="s">
        <v>22</v>
      </c>
      <c r="C20" s="16" t="s">
        <v>208</v>
      </c>
      <c r="D20" s="16" t="s">
        <v>212</v>
      </c>
      <c r="E20" s="9">
        <v>6.54</v>
      </c>
      <c r="F20" s="98"/>
      <c r="G20" s="98">
        <v>14.9</v>
      </c>
      <c r="H20" s="99"/>
      <c r="I20" s="18">
        <v>2020</v>
      </c>
      <c r="J20" s="18">
        <v>2024</v>
      </c>
      <c r="K20" s="98"/>
      <c r="L20" s="98"/>
      <c r="M20" s="16"/>
      <c r="N20" s="98"/>
      <c r="O20" s="98"/>
      <c r="P20" s="98"/>
      <c r="Q20" s="8">
        <f>'П.1.1 '!U22</f>
        <v>44.118479156065796</v>
      </c>
      <c r="R20" s="98"/>
      <c r="S20" s="98"/>
      <c r="T20" s="98"/>
      <c r="U20" s="98"/>
      <c r="V20" s="98"/>
      <c r="W20" s="98"/>
      <c r="X20" s="98"/>
      <c r="Y20" s="98"/>
      <c r="Z20" s="98"/>
      <c r="AA20" s="98"/>
    </row>
    <row r="21" spans="1:27" ht="106.5" customHeight="1" x14ac:dyDescent="0.25">
      <c r="A21" s="17" t="s">
        <v>260</v>
      </c>
      <c r="B21" s="68" t="s">
        <v>275</v>
      </c>
      <c r="C21" s="16" t="s">
        <v>208</v>
      </c>
      <c r="D21" s="16" t="s">
        <v>266</v>
      </c>
      <c r="E21" s="9">
        <f>2*4</f>
        <v>8</v>
      </c>
      <c r="F21" s="98"/>
      <c r="G21" s="98"/>
      <c r="H21" s="99"/>
      <c r="I21" s="18">
        <v>2022</v>
      </c>
      <c r="J21" s="18">
        <v>2023</v>
      </c>
      <c r="K21" s="98"/>
      <c r="L21" s="98"/>
      <c r="M21" s="16"/>
      <c r="N21" s="98"/>
      <c r="O21" s="98"/>
      <c r="P21" s="98"/>
      <c r="Q21" s="8">
        <f>'П.1.1 '!U23</f>
        <v>14.686110000000001</v>
      </c>
      <c r="R21" s="98"/>
      <c r="S21" s="98"/>
      <c r="T21" s="98"/>
      <c r="U21" s="98"/>
      <c r="V21" s="98"/>
      <c r="W21" s="98"/>
      <c r="X21" s="98"/>
      <c r="Y21" s="98"/>
      <c r="Z21" s="98"/>
      <c r="AA21" s="98"/>
    </row>
    <row r="22" spans="1:27" ht="93" customHeight="1" x14ac:dyDescent="0.25">
      <c r="A22" s="17" t="s">
        <v>23</v>
      </c>
      <c r="B22" s="11" t="s">
        <v>142</v>
      </c>
      <c r="C22" s="16" t="s">
        <v>208</v>
      </c>
      <c r="D22" s="16" t="s">
        <v>213</v>
      </c>
      <c r="E22" s="9">
        <v>50</v>
      </c>
      <c r="F22" s="98"/>
      <c r="G22" s="98">
        <f>10.8*2</f>
        <v>21.6</v>
      </c>
      <c r="H22" s="99"/>
      <c r="I22" s="9">
        <v>2019</v>
      </c>
      <c r="J22" s="9">
        <v>2024</v>
      </c>
      <c r="K22" s="98"/>
      <c r="L22" s="98"/>
      <c r="M22" s="16"/>
      <c r="N22" s="98"/>
      <c r="O22" s="98"/>
      <c r="P22" s="98"/>
      <c r="Q22" s="8">
        <f>'П.1.1 '!U24</f>
        <v>451.69441201468004</v>
      </c>
      <c r="R22" s="98"/>
      <c r="S22" s="98"/>
      <c r="T22" s="98"/>
      <c r="U22" s="98"/>
      <c r="V22" s="98"/>
      <c r="W22" s="98"/>
      <c r="X22" s="98"/>
      <c r="Y22" s="98"/>
      <c r="Z22" s="98"/>
      <c r="AA22" s="98"/>
    </row>
    <row r="23" spans="1:27" ht="93" customHeight="1" x14ac:dyDescent="0.25">
      <c r="A23" s="17" t="s">
        <v>262</v>
      </c>
      <c r="B23" s="11" t="s">
        <v>263</v>
      </c>
      <c r="C23" s="16" t="s">
        <v>208</v>
      </c>
      <c r="D23" s="16" t="s">
        <v>267</v>
      </c>
      <c r="E23" s="9"/>
      <c r="F23" s="98"/>
      <c r="G23" s="98"/>
      <c r="H23" s="99"/>
      <c r="I23" s="9">
        <v>2022</v>
      </c>
      <c r="J23" s="9">
        <v>2022</v>
      </c>
      <c r="K23" s="98"/>
      <c r="L23" s="98"/>
      <c r="M23" s="16"/>
      <c r="N23" s="98"/>
      <c r="O23" s="98"/>
      <c r="P23" s="98"/>
      <c r="Q23" s="8">
        <f>'П.1.1 '!U25</f>
        <v>6.9764689999999998</v>
      </c>
      <c r="R23" s="98"/>
      <c r="S23" s="98"/>
      <c r="T23" s="98"/>
      <c r="U23" s="98"/>
      <c r="V23" s="98"/>
      <c r="W23" s="98"/>
      <c r="X23" s="98"/>
      <c r="Y23" s="98"/>
      <c r="Z23" s="98"/>
      <c r="AA23" s="98"/>
    </row>
    <row r="24" spans="1:27" s="1" customFormat="1" ht="52.9" customHeight="1" x14ac:dyDescent="0.25">
      <c r="A24" s="17" t="s">
        <v>38</v>
      </c>
      <c r="B24" s="11" t="s">
        <v>37</v>
      </c>
      <c r="C24" s="16" t="s">
        <v>208</v>
      </c>
      <c r="D24" s="16"/>
      <c r="E24" s="18"/>
      <c r="F24" s="98"/>
      <c r="G24" s="98"/>
      <c r="H24" s="99"/>
      <c r="I24" s="18">
        <v>2020</v>
      </c>
      <c r="J24" s="18">
        <v>2024</v>
      </c>
      <c r="K24" s="98"/>
      <c r="L24" s="98"/>
      <c r="M24" s="16"/>
      <c r="N24" s="16"/>
      <c r="O24" s="98"/>
      <c r="P24" s="98"/>
      <c r="Q24" s="8">
        <v>135</v>
      </c>
      <c r="R24" s="98"/>
      <c r="S24" s="98"/>
      <c r="T24" s="98"/>
      <c r="U24" s="98"/>
      <c r="V24" s="98"/>
      <c r="W24" s="98"/>
      <c r="X24" s="98"/>
      <c r="Y24" s="98"/>
      <c r="Z24" s="98"/>
      <c r="AA24" s="98"/>
    </row>
    <row r="25" spans="1:27" s="10" customFormat="1" ht="206.25" customHeight="1" x14ac:dyDescent="0.25">
      <c r="A25" s="17" t="s">
        <v>41</v>
      </c>
      <c r="B25" s="11" t="s">
        <v>105</v>
      </c>
      <c r="C25" s="16" t="s">
        <v>208</v>
      </c>
      <c r="D25" s="16" t="s">
        <v>226</v>
      </c>
      <c r="E25" s="18"/>
      <c r="F25" s="98"/>
      <c r="G25" s="98"/>
      <c r="H25" s="99"/>
      <c r="I25" s="9">
        <v>2020</v>
      </c>
      <c r="J25" s="9">
        <v>2024</v>
      </c>
      <c r="K25" s="98"/>
      <c r="L25" s="98"/>
      <c r="M25" s="16"/>
      <c r="N25" s="98"/>
      <c r="O25" s="98"/>
      <c r="P25" s="98"/>
      <c r="Q25" s="8">
        <f>'П.1.1 '!U44</f>
        <v>54.564250356640002</v>
      </c>
      <c r="R25" s="98"/>
      <c r="S25" s="98"/>
      <c r="T25" s="98"/>
      <c r="U25" s="98"/>
      <c r="V25" s="98"/>
      <c r="W25" s="98"/>
      <c r="X25" s="98"/>
      <c r="Y25" s="98"/>
      <c r="Z25" s="98"/>
      <c r="AA25" s="98"/>
    </row>
    <row r="26" spans="1:27" ht="82.9" customHeight="1" x14ac:dyDescent="0.25">
      <c r="A26" s="17" t="s">
        <v>43</v>
      </c>
      <c r="B26" s="11" t="s">
        <v>42</v>
      </c>
      <c r="C26" s="16" t="s">
        <v>208</v>
      </c>
      <c r="D26" s="16" t="s">
        <v>214</v>
      </c>
      <c r="E26" s="18">
        <v>32</v>
      </c>
      <c r="F26" s="98"/>
      <c r="G26" s="98">
        <v>6.4</v>
      </c>
      <c r="H26" s="99"/>
      <c r="I26" s="9">
        <v>2015</v>
      </c>
      <c r="J26" s="9">
        <v>2020</v>
      </c>
      <c r="K26" s="98"/>
      <c r="L26" s="98"/>
      <c r="M26" s="16"/>
      <c r="N26" s="98"/>
      <c r="O26" s="98"/>
      <c r="P26" s="98"/>
      <c r="Q26" s="8">
        <f>'П.1.1 '!U45</f>
        <v>134.5005745</v>
      </c>
      <c r="R26" s="98"/>
      <c r="S26" s="98"/>
      <c r="T26" s="98"/>
      <c r="U26" s="98"/>
      <c r="V26" s="98"/>
      <c r="W26" s="98"/>
      <c r="X26" s="98"/>
      <c r="Y26" s="98"/>
      <c r="Z26" s="98"/>
      <c r="AA26" s="98"/>
    </row>
    <row r="27" spans="1:27" ht="100.9" customHeight="1" x14ac:dyDescent="0.25">
      <c r="A27" s="17" t="s">
        <v>106</v>
      </c>
      <c r="B27" s="11" t="s">
        <v>48</v>
      </c>
      <c r="C27" s="16" t="s">
        <v>208</v>
      </c>
      <c r="D27" s="16" t="s">
        <v>214</v>
      </c>
      <c r="E27" s="18"/>
      <c r="F27" s="98"/>
      <c r="G27" s="98">
        <v>7.15</v>
      </c>
      <c r="H27" s="99"/>
      <c r="I27" s="9">
        <v>2020</v>
      </c>
      <c r="J27" s="9">
        <v>2021</v>
      </c>
      <c r="K27" s="98"/>
      <c r="L27" s="98"/>
      <c r="M27" s="16"/>
      <c r="N27" s="98"/>
      <c r="O27" s="98"/>
      <c r="P27" s="98"/>
      <c r="Q27" s="8">
        <f>'П.1.1 '!U46</f>
        <v>44.551832106000006</v>
      </c>
      <c r="R27" s="98"/>
      <c r="S27" s="98"/>
      <c r="T27" s="98"/>
      <c r="U27" s="98"/>
      <c r="V27" s="98"/>
      <c r="W27" s="98"/>
      <c r="X27" s="98"/>
      <c r="Y27" s="98"/>
      <c r="Z27" s="98"/>
      <c r="AA27" s="98"/>
    </row>
    <row r="28" spans="1:27" ht="61.9" customHeight="1" x14ac:dyDescent="0.25">
      <c r="A28" s="17" t="s">
        <v>44</v>
      </c>
      <c r="B28" s="11" t="s">
        <v>276</v>
      </c>
      <c r="C28" s="16" t="s">
        <v>208</v>
      </c>
      <c r="D28" s="16" t="s">
        <v>268</v>
      </c>
      <c r="E28" s="18"/>
      <c r="F28" s="98"/>
      <c r="G28" s="98">
        <v>7</v>
      </c>
      <c r="H28" s="99"/>
      <c r="I28" s="9">
        <v>2022</v>
      </c>
      <c r="J28" s="9"/>
      <c r="K28" s="98"/>
      <c r="L28" s="98"/>
      <c r="M28" s="16"/>
      <c r="N28" s="98"/>
      <c r="O28" s="98"/>
      <c r="P28" s="98"/>
      <c r="Q28" s="8">
        <f>'П.1.1 '!U47</f>
        <v>30.043735999999999</v>
      </c>
      <c r="R28" s="98"/>
      <c r="S28" s="98"/>
      <c r="T28" s="98"/>
      <c r="U28" s="98"/>
      <c r="V28" s="98"/>
      <c r="W28" s="98"/>
      <c r="X28" s="98"/>
      <c r="Y28" s="98"/>
      <c r="Z28" s="98"/>
      <c r="AA28" s="98"/>
    </row>
    <row r="29" spans="1:27" ht="73.900000000000006" customHeight="1" x14ac:dyDescent="0.25">
      <c r="A29" s="17" t="s">
        <v>45</v>
      </c>
      <c r="B29" s="11" t="s">
        <v>49</v>
      </c>
      <c r="C29" s="16" t="s">
        <v>208</v>
      </c>
      <c r="D29" s="16" t="s">
        <v>215</v>
      </c>
      <c r="E29" s="18">
        <v>7.75</v>
      </c>
      <c r="F29" s="98"/>
      <c r="G29" s="98">
        <v>28.1</v>
      </c>
      <c r="H29" s="99"/>
      <c r="I29" s="9">
        <v>2020</v>
      </c>
      <c r="J29" s="9">
        <v>2024</v>
      </c>
      <c r="K29" s="98"/>
      <c r="L29" s="98"/>
      <c r="M29" s="16"/>
      <c r="N29" s="98"/>
      <c r="O29" s="98"/>
      <c r="P29" s="98"/>
      <c r="Q29" s="8">
        <f>'П.1.1 '!U48</f>
        <v>101.65988482245</v>
      </c>
      <c r="R29" s="98"/>
      <c r="S29" s="98"/>
      <c r="T29" s="98"/>
      <c r="U29" s="98"/>
      <c r="V29" s="98"/>
      <c r="W29" s="98"/>
      <c r="X29" s="98"/>
      <c r="Y29" s="98"/>
      <c r="Z29" s="98"/>
      <c r="AA29" s="98"/>
    </row>
    <row r="30" spans="1:27" ht="87" customHeight="1" x14ac:dyDescent="0.25">
      <c r="A30" s="17" t="s">
        <v>46</v>
      </c>
      <c r="B30" s="11" t="s">
        <v>107</v>
      </c>
      <c r="C30" s="16" t="s">
        <v>208</v>
      </c>
      <c r="D30" s="16" t="s">
        <v>213</v>
      </c>
      <c r="E30" s="18">
        <v>3.49</v>
      </c>
      <c r="F30" s="98"/>
      <c r="G30" s="98">
        <v>8.5</v>
      </c>
      <c r="H30" s="99"/>
      <c r="I30" s="9">
        <v>2020</v>
      </c>
      <c r="J30" s="9">
        <v>2024</v>
      </c>
      <c r="K30" s="98"/>
      <c r="L30" s="98"/>
      <c r="M30" s="16"/>
      <c r="N30" s="98"/>
      <c r="O30" s="98"/>
      <c r="P30" s="98"/>
      <c r="Q30" s="8">
        <f>'П.1.1 '!U49</f>
        <v>35.839864035052003</v>
      </c>
      <c r="R30" s="98"/>
      <c r="S30" s="98"/>
      <c r="T30" s="98"/>
      <c r="U30" s="98"/>
      <c r="V30" s="98"/>
      <c r="W30" s="98"/>
      <c r="X30" s="98"/>
      <c r="Y30" s="98"/>
      <c r="Z30" s="98"/>
      <c r="AA30" s="98"/>
    </row>
    <row r="31" spans="1:27" ht="64.900000000000006" customHeight="1" x14ac:dyDescent="0.25">
      <c r="A31" s="17" t="s">
        <v>47</v>
      </c>
      <c r="B31" s="11" t="s">
        <v>51</v>
      </c>
      <c r="C31" s="16" t="s">
        <v>208</v>
      </c>
      <c r="D31" s="16" t="s">
        <v>209</v>
      </c>
      <c r="E31" s="18">
        <v>5.84</v>
      </c>
      <c r="F31" s="98"/>
      <c r="G31" s="98">
        <v>15.4</v>
      </c>
      <c r="H31" s="99"/>
      <c r="I31" s="9">
        <v>2020</v>
      </c>
      <c r="J31" s="9">
        <v>2024</v>
      </c>
      <c r="K31" s="98"/>
      <c r="L31" s="98"/>
      <c r="M31" s="16"/>
      <c r="N31" s="98"/>
      <c r="O31" s="98"/>
      <c r="P31" s="98"/>
      <c r="Q31" s="8">
        <f>'П.1.1 '!U50</f>
        <v>44.376881551665278</v>
      </c>
      <c r="R31" s="98"/>
      <c r="S31" s="98"/>
      <c r="T31" s="98"/>
      <c r="U31" s="98"/>
      <c r="V31" s="98"/>
      <c r="W31" s="98"/>
      <c r="X31" s="98"/>
      <c r="Y31" s="98"/>
      <c r="Z31" s="98"/>
      <c r="AA31" s="98"/>
    </row>
    <row r="32" spans="1:27" ht="78" customHeight="1" x14ac:dyDescent="0.25">
      <c r="A32" s="17" t="s">
        <v>50</v>
      </c>
      <c r="B32" s="11" t="s">
        <v>95</v>
      </c>
      <c r="C32" s="16" t="s">
        <v>208</v>
      </c>
      <c r="D32" s="16" t="s">
        <v>216</v>
      </c>
      <c r="E32" s="18">
        <v>3.2</v>
      </c>
      <c r="F32" s="98"/>
      <c r="G32" s="98">
        <v>22</v>
      </c>
      <c r="H32" s="99"/>
      <c r="I32" s="9">
        <v>2020</v>
      </c>
      <c r="J32" s="9">
        <v>2024</v>
      </c>
      <c r="K32" s="98"/>
      <c r="L32" s="98"/>
      <c r="M32" s="16"/>
      <c r="N32" s="16"/>
      <c r="O32" s="98"/>
      <c r="P32" s="98"/>
      <c r="Q32" s="8">
        <f>'П.1.1 '!U51</f>
        <v>79.626871040865808</v>
      </c>
      <c r="R32" s="98"/>
      <c r="S32" s="98"/>
      <c r="T32" s="98"/>
      <c r="U32" s="98"/>
      <c r="V32" s="98"/>
      <c r="W32" s="98"/>
      <c r="X32" s="98"/>
      <c r="Y32" s="98"/>
      <c r="Z32" s="98"/>
      <c r="AA32" s="98"/>
    </row>
    <row r="33" spans="1:211" s="1" customFormat="1" ht="73.900000000000006" customHeight="1" x14ac:dyDescent="0.25">
      <c r="A33" s="17" t="s">
        <v>54</v>
      </c>
      <c r="B33" s="11" t="s">
        <v>52</v>
      </c>
      <c r="C33" s="16" t="s">
        <v>208</v>
      </c>
      <c r="D33" s="16" t="s">
        <v>217</v>
      </c>
      <c r="E33" s="18">
        <v>4.33</v>
      </c>
      <c r="F33" s="98"/>
      <c r="G33" s="98">
        <v>15.5</v>
      </c>
      <c r="H33" s="99"/>
      <c r="I33" s="9">
        <v>2020</v>
      </c>
      <c r="J33" s="9">
        <v>2024</v>
      </c>
      <c r="K33" s="98"/>
      <c r="L33" s="98"/>
      <c r="M33" s="16"/>
      <c r="N33" s="16"/>
      <c r="O33" s="98"/>
      <c r="P33" s="98"/>
      <c r="Q33" s="8">
        <f>'П.1.1 '!U52</f>
        <v>44.8715462772658</v>
      </c>
      <c r="R33" s="98"/>
      <c r="S33" s="98"/>
      <c r="T33" s="98"/>
      <c r="U33" s="98"/>
      <c r="V33" s="98"/>
      <c r="W33" s="98"/>
      <c r="X33" s="98"/>
      <c r="Y33" s="98"/>
      <c r="Z33" s="98"/>
      <c r="AA33" s="98"/>
    </row>
    <row r="34" spans="1:211" s="1" customFormat="1" ht="57" customHeight="1" x14ac:dyDescent="0.25">
      <c r="A34" s="17" t="s">
        <v>55</v>
      </c>
      <c r="B34" s="11" t="s">
        <v>53</v>
      </c>
      <c r="C34" s="16" t="s">
        <v>208</v>
      </c>
      <c r="D34" s="16" t="s">
        <v>211</v>
      </c>
      <c r="E34" s="18">
        <v>2.4</v>
      </c>
      <c r="F34" s="98"/>
      <c r="G34" s="98">
        <v>11.6</v>
      </c>
      <c r="H34" s="99"/>
      <c r="I34" s="9">
        <v>2020</v>
      </c>
      <c r="J34" s="9">
        <v>2024</v>
      </c>
      <c r="K34" s="98"/>
      <c r="L34" s="98"/>
      <c r="M34" s="16"/>
      <c r="N34" s="16"/>
      <c r="O34" s="98"/>
      <c r="P34" s="98"/>
      <c r="Q34" s="8">
        <f>'П.1.1 '!U53</f>
        <v>33.600962765331538</v>
      </c>
      <c r="R34" s="98"/>
      <c r="S34" s="98"/>
      <c r="T34" s="98"/>
      <c r="U34" s="98"/>
      <c r="V34" s="98"/>
      <c r="W34" s="98"/>
      <c r="X34" s="98"/>
      <c r="Y34" s="98"/>
      <c r="Z34" s="98"/>
      <c r="AA34" s="98"/>
    </row>
    <row r="35" spans="1:211" s="1" customFormat="1" ht="70.900000000000006" customHeight="1" x14ac:dyDescent="0.25">
      <c r="A35" s="17" t="s">
        <v>57</v>
      </c>
      <c r="B35" s="11" t="s">
        <v>56</v>
      </c>
      <c r="C35" s="16" t="s">
        <v>208</v>
      </c>
      <c r="D35" s="16" t="s">
        <v>209</v>
      </c>
      <c r="E35" s="18">
        <v>11.7</v>
      </c>
      <c r="F35" s="98"/>
      <c r="G35" s="98">
        <v>21.9</v>
      </c>
      <c r="H35" s="99"/>
      <c r="I35" s="9">
        <v>2020</v>
      </c>
      <c r="J35" s="9">
        <v>2024</v>
      </c>
      <c r="K35" s="98"/>
      <c r="L35" s="98"/>
      <c r="M35" s="16"/>
      <c r="N35" s="16"/>
      <c r="O35" s="98"/>
      <c r="P35" s="98"/>
      <c r="Q35" s="8">
        <f>'П.1.1 '!U54</f>
        <v>105.407134013784</v>
      </c>
      <c r="R35" s="98"/>
      <c r="S35" s="98"/>
      <c r="T35" s="98"/>
      <c r="U35" s="98"/>
      <c r="V35" s="98"/>
      <c r="W35" s="98"/>
      <c r="X35" s="98"/>
      <c r="Y35" s="98"/>
      <c r="Z35" s="98"/>
      <c r="AA35" s="98"/>
    </row>
    <row r="36" spans="1:211" s="1" customFormat="1" ht="64.900000000000006" customHeight="1" x14ac:dyDescent="0.25">
      <c r="A36" s="17" t="s">
        <v>58</v>
      </c>
      <c r="B36" s="11" t="s">
        <v>140</v>
      </c>
      <c r="C36" s="16" t="s">
        <v>208</v>
      </c>
      <c r="D36" s="16" t="s">
        <v>209</v>
      </c>
      <c r="E36" s="18">
        <v>20</v>
      </c>
      <c r="F36" s="98"/>
      <c r="G36" s="98">
        <f>2*0.4</f>
        <v>0.8</v>
      </c>
      <c r="H36" s="99"/>
      <c r="I36" s="9">
        <v>2019</v>
      </c>
      <c r="J36" s="9">
        <v>2026</v>
      </c>
      <c r="K36" s="98"/>
      <c r="L36" s="98"/>
      <c r="M36" s="16"/>
      <c r="N36" s="16"/>
      <c r="O36" s="98"/>
      <c r="P36" s="98"/>
      <c r="Q36" s="8">
        <f>'П.1.1 '!U55</f>
        <v>84.068000000000012</v>
      </c>
      <c r="R36" s="98"/>
      <c r="S36" s="98"/>
      <c r="T36" s="98"/>
      <c r="U36" s="98"/>
      <c r="V36" s="98"/>
      <c r="W36" s="98"/>
      <c r="X36" s="98"/>
      <c r="Y36" s="98"/>
      <c r="Z36" s="98"/>
      <c r="AA36" s="98"/>
    </row>
    <row r="37" spans="1:211" s="1" customFormat="1" ht="64.900000000000006" customHeight="1" x14ac:dyDescent="0.25">
      <c r="A37" s="17" t="s">
        <v>237</v>
      </c>
      <c r="B37" s="11" t="s">
        <v>238</v>
      </c>
      <c r="C37" s="16" t="s">
        <v>208</v>
      </c>
      <c r="D37" s="16" t="s">
        <v>273</v>
      </c>
      <c r="E37" s="18"/>
      <c r="F37" s="98"/>
      <c r="G37" s="98">
        <v>2.92</v>
      </c>
      <c r="H37" s="99"/>
      <c r="I37" s="9">
        <v>2022</v>
      </c>
      <c r="J37" s="9">
        <v>2022</v>
      </c>
      <c r="K37" s="98"/>
      <c r="L37" s="98"/>
      <c r="M37" s="16"/>
      <c r="N37" s="16"/>
      <c r="O37" s="98"/>
      <c r="P37" s="98"/>
      <c r="Q37" s="8">
        <f>'П.1.1 '!U56</f>
        <v>7.5810000000000004</v>
      </c>
      <c r="R37" s="98"/>
      <c r="S37" s="98"/>
      <c r="T37" s="98"/>
      <c r="U37" s="98"/>
      <c r="V37" s="98"/>
      <c r="W37" s="98"/>
      <c r="X37" s="98"/>
      <c r="Y37" s="98"/>
      <c r="Z37" s="98"/>
      <c r="AA37" s="98"/>
    </row>
    <row r="38" spans="1:211" ht="63" customHeight="1" x14ac:dyDescent="0.25">
      <c r="A38" s="17" t="s">
        <v>59</v>
      </c>
      <c r="B38" s="11" t="s">
        <v>133</v>
      </c>
      <c r="C38" s="16" t="s">
        <v>208</v>
      </c>
      <c r="D38" s="16" t="s">
        <v>227</v>
      </c>
      <c r="E38" s="18">
        <v>8</v>
      </c>
      <c r="F38" s="98"/>
      <c r="G38" s="98">
        <f>0.5*2</f>
        <v>1</v>
      </c>
      <c r="H38" s="99"/>
      <c r="I38" s="9">
        <v>2020</v>
      </c>
      <c r="J38" s="9">
        <v>2023</v>
      </c>
      <c r="K38" s="98"/>
      <c r="L38" s="98"/>
      <c r="M38" s="16"/>
      <c r="N38" s="16"/>
      <c r="O38" s="98"/>
      <c r="P38" s="98"/>
      <c r="Q38" s="8">
        <f>'П.1.1 '!U57</f>
        <v>232.88735581249998</v>
      </c>
      <c r="R38" s="98"/>
      <c r="S38" s="98"/>
      <c r="T38" s="98"/>
      <c r="U38" s="98"/>
      <c r="V38" s="98"/>
      <c r="W38" s="98"/>
      <c r="X38" s="98"/>
      <c r="Y38" s="98"/>
      <c r="Z38" s="98"/>
      <c r="AA38" s="98"/>
    </row>
    <row r="39" spans="1:211" ht="68.25" customHeight="1" x14ac:dyDescent="0.25">
      <c r="A39" s="17" t="s">
        <v>130</v>
      </c>
      <c r="B39" s="11" t="s">
        <v>296</v>
      </c>
      <c r="C39" s="16" t="s">
        <v>208</v>
      </c>
      <c r="D39" s="16" t="s">
        <v>228</v>
      </c>
      <c r="E39" s="18">
        <v>9.16</v>
      </c>
      <c r="F39" s="98"/>
      <c r="G39" s="98">
        <v>43.099999999999994</v>
      </c>
      <c r="H39" s="98"/>
      <c r="I39" s="9">
        <v>2020</v>
      </c>
      <c r="J39" s="9">
        <v>2024</v>
      </c>
      <c r="K39" s="98"/>
      <c r="L39" s="98"/>
      <c r="M39" s="16"/>
      <c r="N39" s="16"/>
      <c r="O39" s="98"/>
      <c r="P39" s="98"/>
      <c r="Q39" s="8">
        <f>'П.1.1 '!U58</f>
        <v>154.46047005882639</v>
      </c>
      <c r="R39" s="98"/>
      <c r="S39" s="98"/>
      <c r="T39" s="98"/>
      <c r="U39" s="98"/>
      <c r="V39" s="98"/>
      <c r="W39" s="98"/>
      <c r="X39" s="98"/>
      <c r="Y39" s="98"/>
      <c r="Z39" s="98"/>
      <c r="AA39" s="98"/>
    </row>
    <row r="40" spans="1:211" ht="79.5" customHeight="1" x14ac:dyDescent="0.25">
      <c r="A40" s="17" t="s">
        <v>131</v>
      </c>
      <c r="B40" s="11" t="s">
        <v>257</v>
      </c>
      <c r="C40" s="16" t="s">
        <v>208</v>
      </c>
      <c r="D40" s="16" t="s">
        <v>229</v>
      </c>
      <c r="E40" s="18">
        <v>2.8</v>
      </c>
      <c r="F40" s="98"/>
      <c r="G40" s="98">
        <v>7.4</v>
      </c>
      <c r="H40" s="98"/>
      <c r="I40" s="9">
        <v>2020</v>
      </c>
      <c r="J40" s="9">
        <v>2021</v>
      </c>
      <c r="K40" s="98"/>
      <c r="L40" s="98"/>
      <c r="M40" s="16"/>
      <c r="N40" s="16"/>
      <c r="O40" s="98"/>
      <c r="P40" s="98"/>
      <c r="Q40" s="8">
        <f>'П.1.1 '!U59</f>
        <v>45.958545549999997</v>
      </c>
      <c r="R40" s="98"/>
      <c r="S40" s="98"/>
      <c r="T40" s="98"/>
      <c r="U40" s="98"/>
      <c r="V40" s="98"/>
      <c r="W40" s="98"/>
      <c r="X40" s="98"/>
      <c r="Y40" s="98"/>
      <c r="Z40" s="98"/>
      <c r="AA40" s="98"/>
    </row>
    <row r="41" spans="1:211" ht="90.75" customHeight="1" x14ac:dyDescent="0.25">
      <c r="A41" s="17" t="s">
        <v>132</v>
      </c>
      <c r="B41" s="11" t="s">
        <v>230</v>
      </c>
      <c r="C41" s="16" t="s">
        <v>208</v>
      </c>
      <c r="D41" s="16" t="s">
        <v>272</v>
      </c>
      <c r="E41" s="18">
        <v>5.39</v>
      </c>
      <c r="F41" s="98"/>
      <c r="G41" s="98">
        <v>22.9</v>
      </c>
      <c r="H41" s="98"/>
      <c r="I41" s="9">
        <v>2020</v>
      </c>
      <c r="J41" s="9">
        <v>2024</v>
      </c>
      <c r="K41" s="98"/>
      <c r="L41" s="98"/>
      <c r="M41" s="16"/>
      <c r="N41" s="16"/>
      <c r="O41" s="98"/>
      <c r="P41" s="98"/>
      <c r="Q41" s="8">
        <f>'П.1.1 '!U60</f>
        <v>84.523606119155474</v>
      </c>
      <c r="R41" s="98"/>
      <c r="S41" s="98"/>
      <c r="T41" s="98"/>
      <c r="U41" s="98"/>
      <c r="V41" s="98"/>
      <c r="W41" s="98"/>
      <c r="X41" s="98"/>
      <c r="Y41" s="98"/>
      <c r="Z41" s="98"/>
      <c r="AA41" s="98"/>
    </row>
    <row r="42" spans="1:211" ht="23.25" x14ac:dyDescent="0.35">
      <c r="I42" s="106"/>
      <c r="J42" s="106"/>
      <c r="O42" s="59"/>
      <c r="P42" s="59"/>
      <c r="Q42" s="59"/>
      <c r="R42" s="59"/>
      <c r="S42" s="60"/>
    </row>
    <row r="43" spans="1:211" s="12" customFormat="1" x14ac:dyDescent="0.25">
      <c r="A43" s="46" t="s">
        <v>66</v>
      </c>
      <c r="B43" s="58" t="s">
        <v>218</v>
      </c>
      <c r="I43" s="106"/>
      <c r="J43" s="106"/>
    </row>
    <row r="44" spans="1:211" s="12" customFormat="1" x14ac:dyDescent="0.25">
      <c r="A44" s="13"/>
      <c r="B44" s="100" t="s">
        <v>219</v>
      </c>
      <c r="C44" s="13"/>
      <c r="D44" s="13"/>
      <c r="E44" s="13"/>
      <c r="F44" s="13"/>
      <c r="G44" s="13"/>
      <c r="H44" s="13"/>
      <c r="I44" s="106"/>
      <c r="J44" s="106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</row>
    <row r="45" spans="1:211" s="12" customFormat="1" x14ac:dyDescent="0.25">
      <c r="A45" s="13"/>
      <c r="B45" s="100" t="s">
        <v>220</v>
      </c>
      <c r="C45" s="13"/>
      <c r="D45" s="13"/>
      <c r="E45" s="13"/>
      <c r="F45" s="13"/>
      <c r="G45" s="13"/>
      <c r="H45" s="13"/>
      <c r="I45" s="106"/>
      <c r="J45" s="106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</row>
    <row r="46" spans="1:211" s="14" customFormat="1" x14ac:dyDescent="0.25">
      <c r="B46" s="101" t="s">
        <v>221</v>
      </c>
      <c r="I46" s="106"/>
      <c r="J46" s="106"/>
    </row>
    <row r="47" spans="1:211" s="14" customFormat="1" x14ac:dyDescent="0.25">
      <c r="B47" s="101" t="s">
        <v>222</v>
      </c>
    </row>
    <row r="48" spans="1:211" x14ac:dyDescent="0.25">
      <c r="A48" s="107" t="s">
        <v>67</v>
      </c>
      <c r="B48" s="58" t="s">
        <v>223</v>
      </c>
    </row>
    <row r="49" spans="1:17" x14ac:dyDescent="0.25">
      <c r="A49" s="107" t="s">
        <v>68</v>
      </c>
      <c r="B49" s="58" t="s">
        <v>224</v>
      </c>
    </row>
    <row r="50" spans="1:17" x14ac:dyDescent="0.25">
      <c r="A50" s="107" t="s">
        <v>72</v>
      </c>
      <c r="B50" s="58" t="s">
        <v>225</v>
      </c>
    </row>
    <row r="62" spans="1:17" x14ac:dyDescent="0.25">
      <c r="E62" s="102"/>
      <c r="G62" s="102"/>
    </row>
    <row r="63" spans="1:17" x14ac:dyDescent="0.25">
      <c r="Q63" s="102"/>
    </row>
    <row r="64" spans="1:17" x14ac:dyDescent="0.25">
      <c r="E64" s="102"/>
      <c r="G64" s="102"/>
    </row>
  </sheetData>
  <mergeCells count="41">
    <mergeCell ref="K13:N13"/>
    <mergeCell ref="R14:R16"/>
    <mergeCell ref="V14:V16"/>
    <mergeCell ref="W14:W16"/>
    <mergeCell ref="X13:AA13"/>
    <mergeCell ref="Z14:AA15"/>
    <mergeCell ref="O13:O16"/>
    <mergeCell ref="P13:P16"/>
    <mergeCell ref="Q13:R13"/>
    <mergeCell ref="K14:K16"/>
    <mergeCell ref="L14:L16"/>
    <mergeCell ref="M14:M16"/>
    <mergeCell ref="N14:N16"/>
    <mergeCell ref="E14:E16"/>
    <mergeCell ref="F14:F16"/>
    <mergeCell ref="G14:G16"/>
    <mergeCell ref="I14:I16"/>
    <mergeCell ref="J14:J16"/>
    <mergeCell ref="H13:H16"/>
    <mergeCell ref="I13:J13"/>
    <mergeCell ref="X1:AA1"/>
    <mergeCell ref="X5:AA5"/>
    <mergeCell ref="X2:Z2"/>
    <mergeCell ref="X3:Z3"/>
    <mergeCell ref="X4:Z4"/>
    <mergeCell ref="Y7:AA7"/>
    <mergeCell ref="X8:AA8"/>
    <mergeCell ref="A10:AA10"/>
    <mergeCell ref="A11:AA11"/>
    <mergeCell ref="A13:A16"/>
    <mergeCell ref="B13:B16"/>
    <mergeCell ref="C13:C16"/>
    <mergeCell ref="D13:D16"/>
    <mergeCell ref="E13:G13"/>
    <mergeCell ref="Q14:Q16"/>
    <mergeCell ref="S14:S16"/>
    <mergeCell ref="T14:T16"/>
    <mergeCell ref="X14:Y15"/>
    <mergeCell ref="S13:T13"/>
    <mergeCell ref="U13:W13"/>
    <mergeCell ref="U14:U16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3" max="26" man="1"/>
  </rowBreaks>
  <colBreaks count="1" manualBreakCount="1">
    <brk id="27" max="2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П.1.1 </vt:lpstr>
      <vt:lpstr>П.1.3</vt:lpstr>
      <vt:lpstr>П.2.2</vt:lpstr>
      <vt:lpstr>'П.1.1 '!Область_печати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2022-06-08T08:53:58Z</dcterms:modified>
</cp:coreProperties>
</file>