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ABAB899-B222-4269-9ED9-EB9488FD0031}" xr6:coauthVersionLast="47" xr6:coauthVersionMax="47" xr10:uidLastSave="{00000000-0000-0000-0000-000000000000}"/>
  <bookViews>
    <workbookView xWindow="-120" yWindow="-120" windowWidth="29040" windowHeight="15840" tabRatio="945" xr2:uid="{00000000-000D-0000-FFFF-FFFF00000000}"/>
  </bookViews>
  <sheets>
    <sheet name="П.1.1-25-29 " sheetId="16" r:id="rId1"/>
    <sheet name="П.1.3 (25-29)" sheetId="17" r:id="rId2"/>
    <sheet name="П.2.2 (25-29)" sheetId="18" r:id="rId3"/>
  </sheets>
  <externalReferences>
    <externalReference r:id="rId4"/>
  </externalReferences>
  <definedNames>
    <definedName name="_xlnm._FilterDatabase" localSheetId="0" hidden="1">'П.1.1-25-29 '!#REF!</definedName>
    <definedName name="_xlnm._FilterDatabase" localSheetId="1" hidden="1">'П.1.3 (25-29)'!$W$15:$AB$96</definedName>
    <definedName name="_xlnm._FilterDatabase" localSheetId="2" hidden="1">'П.2.2 (25-29)'!$A$16:$HC$66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Utverzhdau">#REF!</definedName>
    <definedName name="_xlnm.Print_Area" localSheetId="0">'П.1.1-25-29 '!$A$1:$W$99</definedName>
    <definedName name="_xlnm.Print_Area" localSheetId="1">'П.1.3 (25-29)'!$A$1:$AK$97</definedName>
    <definedName name="_xlnm.Print_Area" localSheetId="2">'П.2.2 (25-29)'!$A$1:$AA$75</definedName>
  </definedNames>
  <calcPr calcId="181029" iterateCount="1"/>
</workbook>
</file>

<file path=xl/calcChain.xml><?xml version="1.0" encoding="utf-8"?>
<calcChain xmlns="http://schemas.openxmlformats.org/spreadsheetml/2006/main">
  <c r="B65" i="18" l="1"/>
  <c r="B66" i="18"/>
  <c r="B82" i="17"/>
  <c r="G81" i="18"/>
  <c r="E81" i="18"/>
  <c r="G80" i="18"/>
  <c r="E80" i="18"/>
  <c r="G79" i="18"/>
  <c r="E79" i="18"/>
  <c r="I43" i="18"/>
  <c r="J43" i="18"/>
  <c r="I44" i="18"/>
  <c r="J44" i="18"/>
  <c r="J60" i="16" l="1"/>
  <c r="L18" i="16"/>
  <c r="J18" i="16"/>
  <c r="Z18" i="17" l="1"/>
  <c r="Z20" i="17"/>
  <c r="Y18" i="17"/>
  <c r="Y20" i="17"/>
  <c r="X18" i="17"/>
  <c r="X20" i="17"/>
  <c r="W18" i="17"/>
  <c r="W20" i="17"/>
  <c r="V18" i="17"/>
  <c r="V20" i="17"/>
  <c r="U18" i="17"/>
  <c r="U20" i="17"/>
  <c r="V27" i="17"/>
  <c r="P60" i="16"/>
  <c r="O60" i="16"/>
  <c r="N60" i="16"/>
  <c r="M60" i="16"/>
  <c r="L60" i="16"/>
  <c r="K60" i="16"/>
  <c r="P18" i="16"/>
  <c r="O18" i="16"/>
  <c r="N18" i="16"/>
  <c r="M18" i="16"/>
  <c r="K18" i="16"/>
  <c r="I41" i="18" l="1"/>
  <c r="J41" i="18"/>
  <c r="B41" i="18"/>
  <c r="AG32" i="17"/>
  <c r="R47" i="16"/>
  <c r="B56" i="17"/>
  <c r="W79" i="16"/>
  <c r="AH32" i="17" l="1"/>
  <c r="AI32" i="17"/>
  <c r="AE56" i="17"/>
  <c r="AF32" i="17" l="1"/>
  <c r="I42" i="18"/>
  <c r="J42" i="18"/>
  <c r="B42" i="18"/>
  <c r="AF53" i="17"/>
  <c r="AF57" i="17"/>
  <c r="AK57" i="17" s="1"/>
  <c r="AF58" i="17"/>
  <c r="B57" i="17"/>
  <c r="W57" i="16"/>
  <c r="Q42" i="18" l="1"/>
  <c r="AG27" i="17"/>
  <c r="AI29" i="17"/>
  <c r="W31" i="16"/>
  <c r="AJ32" i="17"/>
  <c r="AK32" i="17" l="1"/>
  <c r="W72" i="16" l="1"/>
  <c r="I46" i="18" l="1"/>
  <c r="J46" i="18"/>
  <c r="I47" i="18"/>
  <c r="J47" i="18"/>
  <c r="I48" i="18"/>
  <c r="J48" i="18"/>
  <c r="I49" i="18"/>
  <c r="J49" i="18"/>
  <c r="I50" i="18"/>
  <c r="J50" i="18"/>
  <c r="I51" i="18"/>
  <c r="J51" i="18"/>
  <c r="I52" i="18"/>
  <c r="J52" i="18"/>
  <c r="I53" i="18"/>
  <c r="J53" i="18"/>
  <c r="I54" i="18"/>
  <c r="J54" i="18"/>
  <c r="I55" i="18"/>
  <c r="J55" i="18"/>
  <c r="I56" i="18"/>
  <c r="J56" i="18"/>
  <c r="I57" i="18"/>
  <c r="J57" i="18"/>
  <c r="I58" i="18"/>
  <c r="J58" i="18"/>
  <c r="I59" i="18"/>
  <c r="J59" i="18"/>
  <c r="I60" i="18"/>
  <c r="J60" i="18"/>
  <c r="I61" i="18"/>
  <c r="J61" i="18"/>
  <c r="I62" i="18"/>
  <c r="J62" i="18"/>
  <c r="I63" i="18"/>
  <c r="J63" i="18"/>
  <c r="I64" i="18"/>
  <c r="J64" i="18"/>
  <c r="I65" i="18"/>
  <c r="J65" i="18"/>
  <c r="I66" i="18"/>
  <c r="J66" i="18"/>
  <c r="I67" i="18"/>
  <c r="J67" i="18"/>
  <c r="J45" i="18"/>
  <c r="I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45" i="18"/>
  <c r="I34" i="18"/>
  <c r="J34" i="18"/>
  <c r="I35" i="18"/>
  <c r="J35" i="18"/>
  <c r="I36" i="18"/>
  <c r="J36" i="18"/>
  <c r="I37" i="18"/>
  <c r="J37" i="18"/>
  <c r="I38" i="18"/>
  <c r="J38" i="18"/>
  <c r="I39" i="18"/>
  <c r="J39" i="18"/>
  <c r="I40" i="18"/>
  <c r="J40" i="18"/>
  <c r="J33" i="18"/>
  <c r="I33" i="18"/>
  <c r="B44" i="18"/>
  <c r="B43" i="18"/>
  <c r="B37" i="18"/>
  <c r="B38" i="18"/>
  <c r="B39" i="18"/>
  <c r="B40" i="18"/>
  <c r="B34" i="18"/>
  <c r="B35" i="18"/>
  <c r="B36" i="18"/>
  <c r="B33" i="18"/>
  <c r="I32" i="18"/>
  <c r="J32" i="18"/>
  <c r="I31" i="18"/>
  <c r="J31" i="18"/>
  <c r="I30" i="18"/>
  <c r="J30" i="18"/>
  <c r="I29" i="18"/>
  <c r="J29" i="18"/>
  <c r="J26" i="18"/>
  <c r="I26" i="18"/>
  <c r="I28" i="18"/>
  <c r="J28" i="18"/>
  <c r="J27" i="18"/>
  <c r="I27" i="18"/>
  <c r="B30" i="18"/>
  <c r="B31" i="18"/>
  <c r="B32" i="18"/>
  <c r="B29" i="18"/>
  <c r="B28" i="18"/>
  <c r="B27" i="18"/>
  <c r="B26" i="18"/>
  <c r="J25" i="18"/>
  <c r="I25" i="18"/>
  <c r="B25" i="18"/>
  <c r="J24" i="18"/>
  <c r="I24" i="18"/>
  <c r="J21" i="18"/>
  <c r="I21" i="18"/>
  <c r="J22" i="18"/>
  <c r="I22" i="18"/>
  <c r="J20" i="18"/>
  <c r="I20" i="18"/>
  <c r="J17" i="18"/>
  <c r="I17" i="18"/>
  <c r="J18" i="18"/>
  <c r="I18" i="18"/>
  <c r="B24" i="18"/>
  <c r="B22" i="18"/>
  <c r="B21" i="18"/>
  <c r="B20" i="18"/>
  <c r="B18" i="18"/>
  <c r="B17" i="18"/>
  <c r="AF63" i="17"/>
  <c r="AF66" i="17"/>
  <c r="AG66" i="17"/>
  <c r="AF68" i="17"/>
  <c r="AF70" i="17"/>
  <c r="AF72" i="17"/>
  <c r="AG72" i="17"/>
  <c r="AH72" i="17"/>
  <c r="AI72" i="17"/>
  <c r="AJ72" i="17"/>
  <c r="AF74" i="17"/>
  <c r="AH74" i="17"/>
  <c r="AI74" i="17"/>
  <c r="AJ74" i="17"/>
  <c r="AF76" i="17"/>
  <c r="AF78" i="17"/>
  <c r="AG78" i="17"/>
  <c r="AJ79" i="17"/>
  <c r="AF81" i="17"/>
  <c r="AH81" i="17"/>
  <c r="AI81" i="17"/>
  <c r="AJ81" i="17"/>
  <c r="AF83" i="17"/>
  <c r="AG83" i="17"/>
  <c r="B77" i="17"/>
  <c r="B78" i="17"/>
  <c r="B79" i="17"/>
  <c r="B80" i="17"/>
  <c r="B81" i="17"/>
  <c r="B83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62" i="17"/>
  <c r="B49" i="17"/>
  <c r="B50" i="17"/>
  <c r="B51" i="17"/>
  <c r="B52" i="17"/>
  <c r="B53" i="17"/>
  <c r="B54" i="17"/>
  <c r="B55" i="17"/>
  <c r="B58" i="17"/>
  <c r="B59" i="17"/>
  <c r="B48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21" i="17"/>
  <c r="AG58" i="17"/>
  <c r="AF49" i="17"/>
  <c r="AG49" i="17"/>
  <c r="AH49" i="17"/>
  <c r="AI49" i="17"/>
  <c r="AJ49" i="17"/>
  <c r="AF51" i="17"/>
  <c r="AG51" i="17"/>
  <c r="AH51" i="17"/>
  <c r="AI51" i="17"/>
  <c r="AJ51" i="17"/>
  <c r="AF47" i="17" l="1"/>
  <c r="AG81" i="17" l="1"/>
  <c r="W28" i="16" l="1"/>
  <c r="Q27" i="18" l="1"/>
  <c r="AF22" i="17" l="1"/>
  <c r="AF23" i="17"/>
  <c r="AF25" i="17"/>
  <c r="AF26" i="17"/>
  <c r="AF29" i="17"/>
  <c r="AG29" i="17"/>
  <c r="AH29" i="17"/>
  <c r="AK29" i="17"/>
  <c r="AF31" i="17"/>
  <c r="U66" i="17"/>
  <c r="V66" i="17"/>
  <c r="W66" i="17"/>
  <c r="X66" i="17"/>
  <c r="Y66" i="17"/>
  <c r="Z66" i="17"/>
  <c r="U68" i="17"/>
  <c r="V68" i="17"/>
  <c r="W68" i="17"/>
  <c r="X68" i="17"/>
  <c r="Y68" i="17"/>
  <c r="Z68" i="17"/>
  <c r="U70" i="17"/>
  <c r="V70" i="17"/>
  <c r="W70" i="17"/>
  <c r="X70" i="17"/>
  <c r="Y70" i="17"/>
  <c r="Z70" i="17"/>
  <c r="U72" i="17"/>
  <c r="V72" i="17"/>
  <c r="W72" i="17"/>
  <c r="X72" i="17"/>
  <c r="Y72" i="17"/>
  <c r="Z72" i="17"/>
  <c r="U74" i="17"/>
  <c r="V74" i="17"/>
  <c r="W74" i="17"/>
  <c r="X74" i="17"/>
  <c r="Y74" i="17"/>
  <c r="Z74" i="17"/>
  <c r="U76" i="17"/>
  <c r="V76" i="17"/>
  <c r="W76" i="17"/>
  <c r="X76" i="17"/>
  <c r="Y76" i="17"/>
  <c r="Z76" i="17"/>
  <c r="U78" i="17"/>
  <c r="V78" i="17"/>
  <c r="W78" i="17"/>
  <c r="X78" i="17"/>
  <c r="Y78" i="17"/>
  <c r="Z78" i="17"/>
  <c r="U81" i="17"/>
  <c r="V81" i="17"/>
  <c r="W81" i="17"/>
  <c r="X81" i="17"/>
  <c r="Y81" i="17"/>
  <c r="Z81" i="17"/>
  <c r="U83" i="17"/>
  <c r="V83" i="17"/>
  <c r="W83" i="17"/>
  <c r="X83" i="17"/>
  <c r="Y83" i="17"/>
  <c r="Z83" i="17"/>
  <c r="Z64" i="17"/>
  <c r="V64" i="17"/>
  <c r="U64" i="17"/>
  <c r="U61" i="17"/>
  <c r="V61" i="17"/>
  <c r="W61" i="17"/>
  <c r="X61" i="17"/>
  <c r="Y61" i="17"/>
  <c r="Z61" i="17"/>
  <c r="V23" i="17"/>
  <c r="W23" i="17"/>
  <c r="X23" i="17"/>
  <c r="Y23" i="17"/>
  <c r="Z23" i="17"/>
  <c r="V25" i="17"/>
  <c r="W25" i="17"/>
  <c r="X25" i="17"/>
  <c r="Y25" i="17"/>
  <c r="Z25" i="17"/>
  <c r="V26" i="17"/>
  <c r="W26" i="17"/>
  <c r="X26" i="17"/>
  <c r="Y26" i="17"/>
  <c r="Z26" i="17"/>
  <c r="Z27" i="17"/>
  <c r="X29" i="17"/>
  <c r="V31" i="17"/>
  <c r="W31" i="17"/>
  <c r="X31" i="17"/>
  <c r="Y31" i="17"/>
  <c r="Z31" i="17"/>
  <c r="X32" i="17"/>
  <c r="V34" i="17"/>
  <c r="X22" i="17"/>
  <c r="Y22" i="17"/>
  <c r="Z22" i="17"/>
  <c r="W22" i="17"/>
  <c r="V22" i="17"/>
  <c r="U23" i="17"/>
  <c r="U25" i="17"/>
  <c r="U26" i="17"/>
  <c r="U31" i="17"/>
  <c r="U22" i="17"/>
  <c r="W84" i="16" l="1"/>
  <c r="Q67" i="18" s="1"/>
  <c r="AF84" i="17"/>
  <c r="AK84" i="17" s="1"/>
  <c r="R61" i="16"/>
  <c r="AF64" i="17"/>
  <c r="W64" i="16" l="1"/>
  <c r="AF61" i="17"/>
  <c r="AH58" i="17"/>
  <c r="AG64" i="17"/>
  <c r="AH59" i="17"/>
  <c r="AK59" i="17" s="1"/>
  <c r="W59" i="16"/>
  <c r="Q44" i="18" l="1"/>
  <c r="AI58" i="17"/>
  <c r="W58" i="16"/>
  <c r="Q43" i="18" l="1"/>
  <c r="T28" i="17" l="1"/>
  <c r="T61" i="17"/>
  <c r="T60" i="17" s="1"/>
  <c r="T18" i="17"/>
  <c r="T20" i="17"/>
  <c r="AE80" i="17"/>
  <c r="AE77" i="17"/>
  <c r="AE75" i="17"/>
  <c r="AE73" i="17"/>
  <c r="AE69" i="17"/>
  <c r="AE67" i="17"/>
  <c r="AE55" i="17"/>
  <c r="AE54" i="17"/>
  <c r="AE50" i="17"/>
  <c r="AE33" i="17"/>
  <c r="AE30" i="17"/>
  <c r="AE24" i="17"/>
  <c r="T82" i="17"/>
  <c r="T80" i="17"/>
  <c r="T77" i="17"/>
  <c r="T75" i="17"/>
  <c r="T73" i="17"/>
  <c r="T71" i="17"/>
  <c r="T69" i="17"/>
  <c r="T65" i="17"/>
  <c r="T67" i="17"/>
  <c r="T64" i="17"/>
  <c r="T33" i="17"/>
  <c r="T30" i="17"/>
  <c r="T24" i="17"/>
  <c r="T21" i="17"/>
  <c r="AK79" i="17"/>
  <c r="AK72" i="17"/>
  <c r="AK64" i="17"/>
  <c r="Z60" i="17"/>
  <c r="W60" i="17"/>
  <c r="V60" i="17"/>
  <c r="Y60" i="17"/>
  <c r="X60" i="17"/>
  <c r="U60" i="17"/>
  <c r="AK58" i="17"/>
  <c r="AK51" i="17"/>
  <c r="AK49" i="17"/>
  <c r="Z19" i="17"/>
  <c r="Y19" i="17"/>
  <c r="X19" i="17"/>
  <c r="W19" i="17"/>
  <c r="V19" i="17"/>
  <c r="U19" i="17"/>
  <c r="B17" i="17"/>
  <c r="C17" i="17" s="1"/>
  <c r="D17" i="17" s="1"/>
  <c r="E17" i="17" s="1"/>
  <c r="F17" i="17" s="1"/>
  <c r="G17" i="17" s="1"/>
  <c r="H17" i="17" s="1"/>
  <c r="I17" i="17" s="1"/>
  <c r="J17" i="17" s="1"/>
  <c r="K17" i="17" s="1"/>
  <c r="L17" i="17" s="1"/>
  <c r="M17" i="17" s="1"/>
  <c r="N17" i="17" s="1"/>
  <c r="O17" i="17" s="1"/>
  <c r="P17" i="17" s="1"/>
  <c r="Q17" i="17" s="1"/>
  <c r="R17" i="17" s="1"/>
  <c r="S17" i="17" s="1"/>
  <c r="T17" i="17" s="1"/>
  <c r="U17" i="17" s="1"/>
  <c r="V17" i="17" s="1"/>
  <c r="W17" i="17" s="1"/>
  <c r="X17" i="17" s="1"/>
  <c r="Y17" i="17" s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J16" i="17"/>
  <c r="K16" i="17" s="1"/>
  <c r="L16" i="17" s="1"/>
  <c r="M16" i="17" s="1"/>
  <c r="D16" i="17"/>
  <c r="E16" i="17" s="1"/>
  <c r="F16" i="17" s="1"/>
  <c r="G16" i="17" s="1"/>
  <c r="E83" i="16"/>
  <c r="W81" i="16"/>
  <c r="E81" i="16"/>
  <c r="E78" i="16"/>
  <c r="E76" i="16"/>
  <c r="AG74" i="17"/>
  <c r="AK74" i="17" s="1"/>
  <c r="E74" i="16"/>
  <c r="E72" i="16"/>
  <c r="E70" i="16"/>
  <c r="E68" i="16"/>
  <c r="E66" i="16"/>
  <c r="R60" i="16"/>
  <c r="E60" i="16"/>
  <c r="W51" i="16"/>
  <c r="W49" i="16"/>
  <c r="P33" i="16"/>
  <c r="Z34" i="17" s="1"/>
  <c r="P31" i="16"/>
  <c r="Z32" i="17" s="1"/>
  <c r="E30" i="16"/>
  <c r="P28" i="16"/>
  <c r="Z29" i="17" s="1"/>
  <c r="E25" i="16"/>
  <c r="E24" i="16"/>
  <c r="E22" i="16"/>
  <c r="E21" i="16"/>
  <c r="E18" i="16"/>
  <c r="AG25" i="17" l="1"/>
  <c r="AG34" i="17"/>
  <c r="Q36" i="18"/>
  <c r="Q64" i="18"/>
  <c r="AG23" i="17"/>
  <c r="S47" i="16"/>
  <c r="AE27" i="17"/>
  <c r="W26" i="16"/>
  <c r="R19" i="16"/>
  <c r="R18" i="16" s="1"/>
  <c r="R17" i="16" s="1"/>
  <c r="AF27" i="17"/>
  <c r="W33" i="16"/>
  <c r="AF34" i="17"/>
  <c r="AG53" i="17"/>
  <c r="Q34" i="18"/>
  <c r="AE48" i="17"/>
  <c r="AG63" i="17"/>
  <c r="B67" i="18"/>
  <c r="B84" i="17"/>
  <c r="AH78" i="17"/>
  <c r="AG76" i="17"/>
  <c r="AG70" i="17"/>
  <c r="AH66" i="17"/>
  <c r="AJ66" i="17"/>
  <c r="AG68" i="17"/>
  <c r="S61" i="16"/>
  <c r="S60" i="16" s="1"/>
  <c r="AF60" i="17"/>
  <c r="AG31" i="17"/>
  <c r="AG26" i="17"/>
  <c r="T19" i="17"/>
  <c r="Q55" i="18"/>
  <c r="AK81" i="17"/>
  <c r="W74" i="16"/>
  <c r="AI66" i="17"/>
  <c r="AF20" i="17" l="1"/>
  <c r="AF19" i="17" s="1"/>
  <c r="AH68" i="17"/>
  <c r="S19" i="16"/>
  <c r="S18" i="16" s="1"/>
  <c r="S17" i="16" s="1"/>
  <c r="Q57" i="18"/>
  <c r="T47" i="16"/>
  <c r="AG22" i="17"/>
  <c r="AG20" i="17" s="1"/>
  <c r="AG61" i="17"/>
  <c r="AG60" i="17" s="1"/>
  <c r="Q32" i="18"/>
  <c r="AK34" i="17"/>
  <c r="AI63" i="17"/>
  <c r="AH53" i="17"/>
  <c r="AH47" i="17" s="1"/>
  <c r="AG47" i="17"/>
  <c r="AH63" i="17"/>
  <c r="AK27" i="17"/>
  <c r="AI78" i="17"/>
  <c r="AH76" i="17"/>
  <c r="AH70" i="17"/>
  <c r="AK66" i="17"/>
  <c r="T61" i="16"/>
  <c r="T60" i="16" s="1"/>
  <c r="AH83" i="17"/>
  <c r="AH31" i="17"/>
  <c r="AH26" i="17"/>
  <c r="AH25" i="17"/>
  <c r="AH23" i="17"/>
  <c r="W66" i="16"/>
  <c r="AH22" i="17" l="1"/>
  <c r="AH20" i="17" s="1"/>
  <c r="AH19" i="17" s="1"/>
  <c r="Q49" i="18"/>
  <c r="U47" i="16"/>
  <c r="AI68" i="17"/>
  <c r="AG19" i="17"/>
  <c r="AG18" i="17" s="1"/>
  <c r="Q30" i="18"/>
  <c r="AI53" i="17"/>
  <c r="AJ63" i="17"/>
  <c r="AK63" i="17" s="1"/>
  <c r="AJ78" i="17"/>
  <c r="AK78" i="17" s="1"/>
  <c r="W78" i="16"/>
  <c r="AI76" i="17"/>
  <c r="AI70" i="17"/>
  <c r="T19" i="16"/>
  <c r="T18" i="16" s="1"/>
  <c r="T17" i="16" s="1"/>
  <c r="AH61" i="17"/>
  <c r="AH60" i="17" s="1"/>
  <c r="U61" i="16"/>
  <c r="U60" i="16" s="1"/>
  <c r="AI83" i="17"/>
  <c r="AI31" i="17"/>
  <c r="AJ26" i="17"/>
  <c r="AI26" i="17"/>
  <c r="AI25" i="17"/>
  <c r="AI23" i="17"/>
  <c r="AF18" i="17"/>
  <c r="W63" i="16"/>
  <c r="Q61" i="18" l="1"/>
  <c r="AI22" i="17"/>
  <c r="AJ68" i="17"/>
  <c r="AK68" i="17" s="1"/>
  <c r="AJ70" i="17"/>
  <c r="AJ76" i="17"/>
  <c r="AJ25" i="17"/>
  <c r="AI20" i="17"/>
  <c r="Q46" i="18"/>
  <c r="W53" i="16"/>
  <c r="Q38" i="18" s="1"/>
  <c r="V47" i="16"/>
  <c r="V61" i="16"/>
  <c r="V60" i="16" s="1"/>
  <c r="AI61" i="17"/>
  <c r="AI60" i="17" s="1"/>
  <c r="AK76" i="17"/>
  <c r="AI47" i="17"/>
  <c r="AJ53" i="17"/>
  <c r="W76" i="16"/>
  <c r="W70" i="16"/>
  <c r="AK70" i="17"/>
  <c r="AH18" i="17"/>
  <c r="U19" i="16"/>
  <c r="U18" i="16" s="1"/>
  <c r="U17" i="16" s="1"/>
  <c r="AJ31" i="17"/>
  <c r="AJ83" i="17"/>
  <c r="W83" i="16"/>
  <c r="W30" i="16"/>
  <c r="W68" i="16"/>
  <c r="W25" i="16"/>
  <c r="W24" i="16"/>
  <c r="AJ23" i="17"/>
  <c r="W22" i="16"/>
  <c r="AJ61" i="17" l="1"/>
  <c r="AJ60" i="17" s="1"/>
  <c r="AJ22" i="17"/>
  <c r="AJ20" i="17" s="1"/>
  <c r="AK20" i="17" s="1"/>
  <c r="Q51" i="18"/>
  <c r="Q53" i="18"/>
  <c r="Q59" i="18"/>
  <c r="W47" i="16"/>
  <c r="W61" i="16"/>
  <c r="AI19" i="17"/>
  <c r="AI18" i="17" s="1"/>
  <c r="AJ47" i="17"/>
  <c r="AK53" i="17"/>
  <c r="AK47" i="17" s="1"/>
  <c r="AK26" i="17"/>
  <c r="Q24" i="18"/>
  <c r="AK23" i="17"/>
  <c r="Q20" i="18"/>
  <c r="AK25" i="17"/>
  <c r="Q22" i="18"/>
  <c r="V19" i="16"/>
  <c r="V18" i="16" s="1"/>
  <c r="V17" i="16" s="1"/>
  <c r="AK31" i="17"/>
  <c r="Q29" i="18"/>
  <c r="AK83" i="17"/>
  <c r="AK61" i="17" s="1"/>
  <c r="AK60" i="17" s="1"/>
  <c r="Q66" i="18"/>
  <c r="W21" i="16"/>
  <c r="W60" i="16" l="1"/>
  <c r="Q18" i="18"/>
  <c r="AK22" i="17"/>
  <c r="W19" i="16"/>
  <c r="W18" i="16" s="1"/>
  <c r="AJ19" i="17"/>
  <c r="AJ18" i="17" s="1"/>
  <c r="W17" i="16" l="1"/>
  <c r="AE64" i="17"/>
  <c r="AK19" i="17"/>
  <c r="AK18" i="17" s="1"/>
  <c r="AE62" i="17"/>
  <c r="AE28" i="17" l="1"/>
  <c r="AE84" i="17" l="1"/>
  <c r="AE71" i="17" l="1"/>
  <c r="Q19" i="16" l="1"/>
  <c r="AE65" i="17"/>
  <c r="AE21" i="17" l="1"/>
  <c r="AE20" i="17" s="1"/>
  <c r="Q47" i="16" l="1"/>
  <c r="AE52" i="17" l="1"/>
  <c r="Q18" i="16"/>
  <c r="AE47" i="17" l="1"/>
  <c r="AE19" i="17" s="1"/>
  <c r="AE82" i="17" l="1"/>
  <c r="AE61" i="17" s="1"/>
  <c r="AE60" i="17" s="1"/>
  <c r="AE18" i="17" s="1"/>
  <c r="Q61" i="16"/>
  <c r="Q60" i="16" s="1"/>
  <c r="Q17" i="16" s="1"/>
  <c r="Q68" i="18" l="1"/>
</calcChain>
</file>

<file path=xl/sharedStrings.xml><?xml version="1.0" encoding="utf-8"?>
<sst xmlns="http://schemas.openxmlformats.org/spreadsheetml/2006/main" count="762" uniqueCount="384">
  <si>
    <t>№ п/п</t>
  </si>
  <si>
    <t>Наименование объекта</t>
  </si>
  <si>
    <t>С/П *</t>
  </si>
  <si>
    <t>млн. рублей</t>
  </si>
  <si>
    <t>Ввод мощностей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</si>
  <si>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</si>
  <si>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</si>
  <si>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</si>
  <si>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</si>
  <si>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</si>
  <si>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</si>
  <si>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</si>
  <si>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</si>
  <si>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</si>
  <si>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</si>
  <si>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</si>
  <si>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</si>
  <si>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</si>
  <si>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</si>
  <si>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</si>
  <si>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</si>
  <si>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</si>
  <si>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</si>
  <si>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</si>
  <si>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</si>
  <si>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</si>
  <si>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</si>
  <si>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</si>
  <si>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</si>
  <si>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</si>
  <si>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</si>
  <si>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</si>
  <si>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</si>
  <si>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</si>
  <si>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</si>
  <si>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</si>
  <si>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</si>
  <si>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</si>
  <si>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</si>
  <si>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</si>
  <si>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</si>
  <si>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</si>
  <si>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</si>
  <si>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</si>
  <si>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</si>
  <si>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</si>
  <si>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</si>
  <si>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</si>
  <si>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</si>
  <si>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</si>
  <si>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</si>
  <si>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</si>
  <si>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</si>
  <si>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</si>
  <si>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</si>
  <si>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</si>
  <si>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</si>
  <si>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</si>
  <si>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</si>
  <si>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</si>
  <si>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</si>
  <si>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</si>
  <si>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</si>
  <si>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</si>
  <si>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</si>
  <si>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</si>
  <si>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</si>
  <si>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</si>
  <si>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</si>
  <si>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</si>
  <si>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</si>
  <si>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</si>
  <si>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</si>
  <si>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</si>
  <si>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</si>
  <si>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</si>
  <si>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</si>
  <si>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</si>
  <si>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</si>
  <si>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</si>
  <si>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</si>
  <si>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</si>
  <si>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</si>
  <si>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</si>
  <si>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</si>
  <si>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</si>
  <si>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</si>
  <si>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</si>
  <si>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</si>
  <si>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</si>
  <si>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</si>
  <si>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</si>
  <si>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</si>
  <si>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</si>
  <si>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</si>
  <si>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</si>
  <si>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</si>
  <si>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2.1.3</t>
  </si>
  <si>
    <t>Строительство электрических сетей напряжением 10(6)-0,4кВ в городе Усть-Илимске</t>
  </si>
  <si>
    <t>0,4 МВА
1,1 км</t>
  </si>
  <si>
    <t>план 
2024 года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</si>
  <si>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</si>
  <si>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</si>
  <si>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</si>
  <si>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</si>
  <si>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</si>
  <si>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</si>
  <si>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ВЛ-35кВ, ПС 35/6 кВ "Порожская" в жилом районе Порожский города Братск</t>
  </si>
  <si>
    <t>Реконструкция ПС 35/6 кВ "Строительная" и строительство 2-х цепной ВЛ-35кВ в городе Усть-Илимске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</si>
  <si>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</si>
  <si>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</si>
  <si>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</si>
  <si>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</si>
  <si>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</si>
  <si>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</si>
  <si>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</si>
  <si>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</si>
  <si>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</si>
  <si>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</si>
  <si>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</si>
  <si>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</si>
  <si>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</si>
  <si>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</si>
  <si>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</si>
  <si>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</si>
  <si>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</si>
  <si>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</si>
  <si>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</si>
  <si>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</si>
  <si>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</si>
  <si>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</si>
  <si>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</si>
  <si>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</si>
  <si>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</si>
  <si>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</si>
  <si>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</si>
  <si>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</si>
  <si>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</si>
  <si>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</si>
  <si>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</si>
  <si>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</si>
  <si>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</si>
  <si>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</si>
  <si>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</si>
  <si>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</si>
  <si>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</si>
  <si>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</si>
  <si>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</si>
  <si>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</si>
  <si>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</si>
  <si>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</si>
  <si>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</si>
  <si>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</si>
  <si>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</si>
  <si>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</si>
  <si>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</si>
  <si>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</si>
  <si>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</si>
  <si>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</si>
  <si>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</si>
  <si>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Усть-Кутский район</t>
  </si>
  <si>
    <t>2.1.14</t>
  </si>
  <si>
    <t>50 МВА
2-х цепная ВЛ-35кВ по 10,8 км</t>
  </si>
  <si>
    <t>Тайшетский район</t>
  </si>
  <si>
    <t xml:space="preserve"> Тайшетский район</t>
  </si>
  <si>
    <t>Строительство ЛЭП-10 кВ от поселка Тамтачет через поселок Полинчет до поселка Кондратьево в Тайшетском районе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</si>
  <si>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</si>
  <si>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</si>
  <si>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0,4 МВА</t>
  </si>
  <si>
    <t>1,1 км</t>
  </si>
  <si>
    <t>0,1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</si>
  <si>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</si>
  <si>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1.1.7</t>
  </si>
  <si>
    <t>1.1.5</t>
  </si>
  <si>
    <t>Реконструкция ПС 35/10 кВ "Кургат" в п.Прибрежный Братского района</t>
  </si>
  <si>
    <t>1.5.2</t>
  </si>
  <si>
    <t>1.5.3</t>
  </si>
  <si>
    <t>Генеральный директор</t>
  </si>
  <si>
    <t>А.А. Катнов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</si>
  <si>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</si>
  <si>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</si>
  <si>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8 МВА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</si>
  <si>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</si>
  <si>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</si>
  <si>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J_2.1.1</t>
  </si>
  <si>
    <t>J_2.1.10</t>
  </si>
  <si>
    <t>Ремонт производственных баз АО "БЭСК"</t>
  </si>
  <si>
    <t>2.1.19</t>
  </si>
  <si>
    <t>N_2.1.19</t>
  </si>
  <si>
    <t>1.5.4</t>
  </si>
  <si>
    <t>1.1.8</t>
  </si>
  <si>
    <t>"____"_________________ 2024 г.</t>
  </si>
  <si>
    <t>"_____"_________________ 2024 г.</t>
  </si>
  <si>
    <t>33,65 км</t>
  </si>
  <si>
    <t>1.1.9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</si>
  <si>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</si>
  <si>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2 МВА</t>
  </si>
  <si>
    <t>г.Тайшет</t>
  </si>
  <si>
    <t>1.5.5</t>
  </si>
  <si>
    <t>Приобретение инструмента и инвентаря</t>
  </si>
  <si>
    <t>Приобретение тренажеров-манекенов для отработки СЛР</t>
  </si>
  <si>
    <t>12,6 МВА
2-х цепная ВЛ-35кВ 
0,4 км</t>
  </si>
  <si>
    <t>Программное обеспечение</t>
  </si>
  <si>
    <t xml:space="preserve">ПИР </t>
  </si>
  <si>
    <t>5,24 км</t>
  </si>
  <si>
    <t>3,4 км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</si>
  <si>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t>
  </si>
  <si>
    <t>П</t>
  </si>
  <si>
    <t>Реконструкция ПС 35/6 кВ "ИОРТПЦ" в Ангарском ГО п.Мегет</t>
  </si>
  <si>
    <t>6,5 км</t>
  </si>
  <si>
    <t>0,16 МВА</t>
  </si>
  <si>
    <t>0,63 МВА
1,5 км</t>
  </si>
  <si>
    <t>Перечень инвестиционных проектов на период реализации инвестиционной программы на 2025 - 2029 годы и план их финансирования</t>
  </si>
  <si>
    <t xml:space="preserve">Ввод мощностей </t>
  </si>
  <si>
    <t>план 
2025 года</t>
  </si>
  <si>
    <t>план 
2026 года</t>
  </si>
  <si>
    <t>план 
2027 года</t>
  </si>
  <si>
    <t>план 
2028 года</t>
  </si>
  <si>
    <t>план 
2029 года</t>
  </si>
  <si>
    <t>итого за период реализации ИП 2025-2029</t>
  </si>
  <si>
    <t xml:space="preserve">8 МВА </t>
  </si>
  <si>
    <t>50 МВА</t>
  </si>
  <si>
    <t>1.1.10</t>
  </si>
  <si>
    <t>1.1.11</t>
  </si>
  <si>
    <t>0,4 МВА 
0,2 км</t>
  </si>
  <si>
    <t>2 МВА 
1 км</t>
  </si>
  <si>
    <t>1.1.12</t>
  </si>
  <si>
    <t>32 МВА</t>
  </si>
  <si>
    <t>1.1.13</t>
  </si>
  <si>
    <t>1.1.14</t>
  </si>
  <si>
    <t>40 МВА</t>
  </si>
  <si>
    <t>1.5.6</t>
  </si>
  <si>
    <t>1.5.7</t>
  </si>
  <si>
    <t>1.5.8</t>
  </si>
  <si>
    <t>1.5.9</t>
  </si>
  <si>
    <t>Возврат заемных средств (Строительство ЛЭП-10 кВ от поселка Тамтачет через поселок Полинчет до поселка Кондратьево в Тайшетском районе)</t>
  </si>
  <si>
    <t>2.1.6</t>
  </si>
  <si>
    <t>1,26 МВА 
3 км</t>
  </si>
  <si>
    <t>2.1.20</t>
  </si>
  <si>
    <t>2.1.21</t>
  </si>
  <si>
    <t>2.1.22</t>
  </si>
  <si>
    <t>2.1.23</t>
  </si>
  <si>
    <t>Прогноз ввода/вывода объектов инвестиционной программы 2025 - 2029 гг.</t>
  </si>
  <si>
    <t>план 2024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</si>
  <si>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</si>
  <si>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</si>
  <si>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</si>
  <si>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</si>
  <si>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</si>
  <si>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>Краткое описание инвестиционной программы 2025 - 2029 гг.</t>
  </si>
  <si>
    <t xml:space="preserve"> п.Прибрежный Братского района</t>
  </si>
  <si>
    <t>АГО
 п.Мегет</t>
  </si>
  <si>
    <t>г.Вихоревка, Братский район</t>
  </si>
  <si>
    <t>г.Нижнеудинск</t>
  </si>
  <si>
    <t>1.5.10</t>
  </si>
  <si>
    <t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t>
  </si>
  <si>
    <t>1,4 км</t>
  </si>
  <si>
    <t>13,4 км</t>
  </si>
  <si>
    <r>
      <t xml:space="preserve">Строительство электрических сетей напряжением 10(6)-0,4 кВ </t>
    </r>
    <r>
      <rPr>
        <b/>
        <sz val="14"/>
        <rFont val="Times New Roman"/>
        <family val="1"/>
        <charset val="204"/>
      </rPr>
      <t>в Ленинском районе города Иркутска, Ангарском городском округе, Иркутском и Ангарском районах</t>
    </r>
  </si>
  <si>
    <t>1.1.15</t>
  </si>
  <si>
    <t>1.1.16</t>
  </si>
  <si>
    <t>0,8 МВА 
2,2 км</t>
  </si>
  <si>
    <t>4 МВА 
11 км</t>
  </si>
  <si>
    <t>0,4 МВА 
1,1 км</t>
  </si>
  <si>
    <t>2 МВА 
5,5 км</t>
  </si>
  <si>
    <t>КСО-303 - 14шт</t>
  </si>
  <si>
    <t>0,4 МВА
8,8 км</t>
  </si>
  <si>
    <t>0,4 МВА
7,6 км</t>
  </si>
  <si>
    <t>1,43 МВА 
5,7 км</t>
  </si>
  <si>
    <t>0,8 МВА 
5,7 км</t>
  </si>
  <si>
    <t>4,63 МВА 
28,5 км</t>
  </si>
  <si>
    <t xml:space="preserve"> 1,26 МВА 
3 км</t>
  </si>
  <si>
    <t>2,52 МВА 
3,2 км</t>
  </si>
  <si>
    <t>12,6 МВА 
16 км</t>
  </si>
  <si>
    <t>0,4 МВА 
1,5 км</t>
  </si>
  <si>
    <t>1,6 МВА 
6 км</t>
  </si>
  <si>
    <t>0,7 км</t>
  </si>
  <si>
    <t>0,28 км</t>
  </si>
  <si>
    <t>0,55 км</t>
  </si>
  <si>
    <t>1.5.11</t>
  </si>
  <si>
    <t>0,56 МВА 
1,53 км</t>
  </si>
  <si>
    <t>O_1.5.6</t>
  </si>
  <si>
    <t>1.5.12</t>
  </si>
  <si>
    <t>57,61 МВА 
25,18 км</t>
  </si>
  <si>
    <t>4,12 МВА 
6,7 км</t>
  </si>
  <si>
    <t>52,52 МВА 
8,2 км</t>
  </si>
  <si>
    <t>4,52 МВА  
8,2 км</t>
  </si>
  <si>
    <t>86,52 МВА 
8,2 км</t>
  </si>
  <si>
    <t>4,52 МВА 
8,2 км</t>
  </si>
  <si>
    <t>152,2 МВА 
39,5 км</t>
  </si>
  <si>
    <t>5,09 МВА  
16,98 км</t>
  </si>
  <si>
    <t>4,86 МВА 
15,3 км</t>
  </si>
  <si>
    <t>4,62 МВА 
21,8 км</t>
  </si>
  <si>
    <t>4,46 МВА 
24,63 км</t>
  </si>
  <si>
    <t>12 км</t>
  </si>
  <si>
    <t>0,4 МВА
9,88 км</t>
  </si>
  <si>
    <t>152,2 МВА
39,5 км</t>
  </si>
  <si>
    <t>2 МВА
28,48 км</t>
  </si>
  <si>
    <t>O_1.5.2</t>
  </si>
  <si>
    <t>Реконструкция и строительство производственных баз АО "БЭСК"</t>
  </si>
  <si>
    <t xml:space="preserve">9,64 МВА
2,08 км </t>
  </si>
  <si>
    <t>62,2 МВА
24,0 км</t>
  </si>
  <si>
    <t>9,38 МВА  
23,5 км</t>
  </si>
  <si>
    <t>91,14 МВА 
30,0 км</t>
  </si>
  <si>
    <t>8,98 МВА
32,83 км</t>
  </si>
  <si>
    <t xml:space="preserve">J_1.1.1 </t>
  </si>
  <si>
    <r>
      <t xml:space="preserve">Реконструкция электрических сетей  0,4-10(6)кВ </t>
    </r>
    <r>
      <rPr>
        <b/>
        <sz val="14"/>
        <rFont val="Times New Roman"/>
        <family val="1"/>
        <charset val="204"/>
      </rPr>
      <t xml:space="preserve">в ж/районах Центральный, Падун, Южный Падун, Гидростроитель, Сухой, Сосновый Бор, Энергетик, Порожский города Братска </t>
    </r>
    <r>
      <rPr>
        <sz val="14"/>
        <rFont val="Times New Roman"/>
        <family val="1"/>
        <charset val="204"/>
      </rPr>
      <t>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  </r>
  </si>
  <si>
    <t xml:space="preserve">O_1.1.1 </t>
  </si>
  <si>
    <r>
      <t xml:space="preserve">Реконструкция электрических сетей  0,4-10(6)кВ </t>
    </r>
    <r>
      <rPr>
        <b/>
        <sz val="14"/>
        <rFont val="Times New Roman"/>
        <family val="1"/>
        <charset val="204"/>
      </rPr>
      <t>в городе Вихоревка, поселках Турма, Прибрежный, Кузнецовка, Добчур Братского района, Речушка, Новая Игирма, Суворовский, Хребтовая, Янгель Нижнеилимского района</t>
    </r>
    <r>
      <rPr>
        <sz val="14"/>
        <rFont val="Times New Roman"/>
        <family val="1"/>
        <charset val="204"/>
      </rPr>
      <t xml:space="preserve">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  </r>
  </si>
  <si>
    <t xml:space="preserve">O_1.1.2 </t>
  </si>
  <si>
    <t xml:space="preserve">J_1.1.3 </t>
  </si>
  <si>
    <r>
      <t xml:space="preserve">Реконструкция электрических сетей  0,4-10(6)кВ </t>
    </r>
    <r>
      <rPr>
        <b/>
        <sz val="14"/>
        <rFont val="Times New Roman"/>
        <family val="1"/>
        <charset val="204"/>
      </rPr>
      <t>в посёлках Чунский, Весёлый, Лесогорск, Пионерский Чунского района</t>
    </r>
    <r>
      <rPr>
        <sz val="14"/>
        <rFont val="Times New Roman"/>
        <family val="1"/>
        <charset val="204"/>
      </rPr>
      <t xml:space="preserve">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  </r>
  </si>
  <si>
    <t xml:space="preserve">O_1.1.3 </t>
  </si>
  <si>
    <r>
      <t xml:space="preserve">Реконструкция электрических сетей  0,4-10(6)кВ </t>
    </r>
    <r>
      <rPr>
        <b/>
        <sz val="14"/>
        <rFont val="Times New Roman"/>
        <family val="1"/>
        <charset val="204"/>
      </rPr>
      <t>в Ленинском районе города Иркутска, с. Мамоны, п. Максимовщина Иркутского района, п. Мегет Ангарского района</t>
    </r>
    <r>
      <rPr>
        <sz val="14"/>
        <rFont val="Times New Roman"/>
        <family val="1"/>
        <charset val="204"/>
      </rPr>
      <t xml:space="preserve">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  </r>
  </si>
  <si>
    <t xml:space="preserve">O_1.1.4 </t>
  </si>
  <si>
    <t xml:space="preserve">М_1.1-5 </t>
  </si>
  <si>
    <t xml:space="preserve">J_1.1-6 </t>
  </si>
  <si>
    <t>Реконструкция ПС 35/6 кВ "Боково" с заменой силовых трансформаторов на трансформаторы большей мощности в Ленинском районе города Иркутска</t>
  </si>
  <si>
    <t xml:space="preserve">O_1.1.6 </t>
  </si>
  <si>
    <t xml:space="preserve">N_1.1-7 </t>
  </si>
  <si>
    <r>
      <t xml:space="preserve">Реконструкция электрических сетей  0,4-10(6)кВ </t>
    </r>
    <r>
      <rPr>
        <b/>
        <sz val="14"/>
        <rFont val="Times New Roman"/>
        <family val="1"/>
        <charset val="204"/>
      </rPr>
      <t>в городе Усть-Илимске и п.Железнодорожный Усть-Илимского района</t>
    </r>
    <r>
      <rPr>
        <sz val="14"/>
        <rFont val="Times New Roman"/>
        <family val="1"/>
        <charset val="204"/>
      </rPr>
      <t xml:space="preserve">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  </r>
  </si>
  <si>
    <t xml:space="preserve">O_1.1.7 </t>
  </si>
  <si>
    <t xml:space="preserve">O_1.1.8 </t>
  </si>
  <si>
    <t xml:space="preserve">O_1.1-9 </t>
  </si>
  <si>
    <t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t>
  </si>
  <si>
    <t xml:space="preserve">O_1.1.9 </t>
  </si>
  <si>
    <t xml:space="preserve">J_1.5.1 </t>
  </si>
  <si>
    <t xml:space="preserve">O_1.5.1 </t>
  </si>
  <si>
    <t xml:space="preserve">N_1.5.2 </t>
  </si>
  <si>
    <t xml:space="preserve"> Программное обеспечение и орг.техника</t>
  </si>
  <si>
    <t xml:space="preserve">N_1.5.3 </t>
  </si>
  <si>
    <t xml:space="preserve">O_1.5.3 </t>
  </si>
  <si>
    <t xml:space="preserve">O_1.5.4 </t>
  </si>
  <si>
    <t xml:space="preserve">O_1.5.5 </t>
  </si>
  <si>
    <t xml:space="preserve"> Приобретение оборудования подвижной спутниковой связи (спутниковый телефон с sim-картой - 2шт)</t>
  </si>
  <si>
    <t>Приобретение квадрокоптеров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оапределения места повреждения ВЛ)</t>
  </si>
  <si>
    <t xml:space="preserve">O_1.5.7 </t>
  </si>
  <si>
    <t>Автоматизированная информационно-измерительная система учета электроэнергии АО «БЭСК»</t>
  </si>
  <si>
    <t xml:space="preserve">O_2.1.1 </t>
  </si>
  <si>
    <t xml:space="preserve">М_2.1.4 </t>
  </si>
  <si>
    <t xml:space="preserve">J_2.1.5 </t>
  </si>
  <si>
    <t xml:space="preserve">O_2.1.5 </t>
  </si>
  <si>
    <t xml:space="preserve">J_2.1.7 </t>
  </si>
  <si>
    <r>
      <t xml:space="preserve">Строительство электрических сетей напряжением 10(6)-0,4кВ </t>
    </r>
    <r>
      <rPr>
        <b/>
        <sz val="14"/>
        <rFont val="Times New Roman"/>
        <family val="1"/>
        <charset val="204"/>
      </rPr>
      <t>в городе Усть-Илимске</t>
    </r>
  </si>
  <si>
    <t xml:space="preserve">O_2.1.7 </t>
  </si>
  <si>
    <t xml:space="preserve">J_2.1.8 </t>
  </si>
  <si>
    <r>
      <t xml:space="preserve">Строительство электрических сетей </t>
    </r>
    <r>
      <rPr>
        <b/>
        <sz val="14"/>
        <rFont val="Times New Roman"/>
        <family val="1"/>
        <charset val="204"/>
      </rPr>
      <t>в жилом районе Порожский, городе Братске</t>
    </r>
  </si>
  <si>
    <t xml:space="preserve">O_2.1.8 </t>
  </si>
  <si>
    <t xml:space="preserve">J_2.1.9 </t>
  </si>
  <si>
    <r>
      <t xml:space="preserve">Строительство электрических сетей </t>
    </r>
    <r>
      <rPr>
        <b/>
        <sz val="14"/>
        <rFont val="Times New Roman"/>
        <family val="1"/>
        <charset val="204"/>
      </rPr>
      <t>в городе Вихоревка, поселках Прибрежный, Новодолоново, Добчур, Илир, Кежемский, Шумилово, Сахарово, Мамырь Братского района</t>
    </r>
  </si>
  <si>
    <t xml:space="preserve">O_2.1.9 </t>
  </si>
  <si>
    <t xml:space="preserve"> Строительство электрических сетей в Нижнеилимском районе</t>
  </si>
  <si>
    <r>
      <t xml:space="preserve">Строительство электрических сетей в </t>
    </r>
    <r>
      <rPr>
        <b/>
        <sz val="14"/>
        <rFont val="Times New Roman"/>
        <family val="1"/>
        <charset val="204"/>
      </rPr>
      <t>посёлках Новая Игирма, Речушка, Янгель,  Видим, Железногорск-Илимский Нижнеилимского района</t>
    </r>
  </si>
  <si>
    <t xml:space="preserve">O_2.1.10 </t>
  </si>
  <si>
    <t xml:space="preserve">J_2.1.11 </t>
  </si>
  <si>
    <r>
      <t xml:space="preserve">Строительство электрических сетей в </t>
    </r>
    <r>
      <rPr>
        <b/>
        <sz val="14"/>
        <rFont val="Times New Roman"/>
        <family val="1"/>
        <charset val="204"/>
      </rPr>
      <t>посёлках Чунский, Лесогорск, Новочунка Чунского района</t>
    </r>
  </si>
  <si>
    <t xml:space="preserve">O_2.1.11 </t>
  </si>
  <si>
    <t xml:space="preserve">J_2.1.12 </t>
  </si>
  <si>
    <r>
      <t xml:space="preserve">Строительство электрических сетей 0,4-10(6)кВ </t>
    </r>
    <r>
      <rPr>
        <b/>
        <sz val="14"/>
        <rFont val="Times New Roman"/>
        <family val="1"/>
        <charset val="204"/>
      </rPr>
      <t>в ж/районах Центральный, Падун, Южный Падун, Гидростроитель, Сосновый Бор, Энергетик города Братска</t>
    </r>
  </si>
  <si>
    <t xml:space="preserve">O_2.1.12 </t>
  </si>
  <si>
    <t xml:space="preserve">К_2.1.13 </t>
  </si>
  <si>
    <t xml:space="preserve">J_2.1.16 </t>
  </si>
  <si>
    <r>
      <t xml:space="preserve">Строительство распределительных сетей 10-0,4кВ в </t>
    </r>
    <r>
      <rPr>
        <b/>
        <sz val="14"/>
        <rFont val="Times New Roman"/>
        <family val="1"/>
        <charset val="204"/>
      </rPr>
      <t>п.Янталь, п.Каймоново, п.Ручей, п.Звёздный Усть-Кутского района</t>
    </r>
  </si>
  <si>
    <t xml:space="preserve">O_2.1.16 </t>
  </si>
  <si>
    <t xml:space="preserve">J_2.1.18 </t>
  </si>
  <si>
    <r>
      <t xml:space="preserve">Строительство распределительных сетей 10-0,4кВ </t>
    </r>
    <r>
      <rPr>
        <b/>
        <sz val="14"/>
        <rFont val="Times New Roman"/>
        <family val="1"/>
        <charset val="204"/>
      </rPr>
      <t>в г.Тайшете и Тайшетском районе, г.Нижнеудинске.</t>
    </r>
  </si>
  <si>
    <t xml:space="preserve">O_2.1.18 </t>
  </si>
  <si>
    <t>68,83 МВА
67,24 км</t>
  </si>
  <si>
    <t>0,56 МВА
0,14 км</t>
  </si>
  <si>
    <t>6,63 МВА
43,24 км</t>
  </si>
  <si>
    <t>2,01 МВА
10,83 км</t>
  </si>
  <si>
    <t>1,26 МВА
0,77 км</t>
  </si>
  <si>
    <t>1,05 МВА
12,1 км</t>
  </si>
  <si>
    <t>1,68 МВА
1,71 км
КРУН-6кВ</t>
  </si>
  <si>
    <t>O_1.5.8</t>
  </si>
  <si>
    <t>O_1.5.9</t>
  </si>
  <si>
    <t>4,26 МВА 
4,96 км</t>
  </si>
  <si>
    <t>9,3 МВА 
16,96 км</t>
  </si>
  <si>
    <t>7,46 МВА  
37,66 км</t>
  </si>
  <si>
    <t>26,49 МВА 
116,37 км</t>
  </si>
  <si>
    <t>39,09 МВА 
137,42 км</t>
  </si>
  <si>
    <t>191,29 МВА 
176,92 км</t>
  </si>
  <si>
    <t>11,58 МВА
44,36 км</t>
  </si>
  <si>
    <t>178,69 МВА  
155,87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</si>
</sst>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"/>
    <numFmt numFmtId="172" formatCode="#,##0.000_ ;\-#,##0.000\ "/>
    <numFmt numFmtId="173" formatCode="_-* #,##0.000_-;\-* #,##0.000_-;_-* &quot;-&quot;??_-;_-@_-"/>
    <numFmt numFmtId="174" formatCode="0.000000"/>
    <numFmt numFmtId="175" formatCode="_-* #,##0.0000000\ _₽_-;\-* #,##0.0000000\ _₽_-;_-* &quot;-&quot;???????\ _₽_-;_-@_-"/>
    <numFmt numFmtId="176" formatCode="#,##0_ ;\-#,##0\ "/>
    <numFmt numFmtId="177" formatCode="_-* #,##0.00\ _р_._-;\-* #,##0.00\ _р_._-;_-* &quot;-&quot;??\ _р_._-;_-@_-"/>
  </numFmts>
  <fonts count="5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name val="Times New Roman"/>
      <charset val="204"/>
    </font>
    <font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0" tint="-0.34998626667073579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7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30" fillId="0" borderId="0"/>
    <xf numFmtId="0" fontId="32" fillId="0" borderId="0"/>
    <xf numFmtId="0" fontId="32" fillId="0" borderId="0"/>
    <xf numFmtId="164" fontId="2" fillId="0" borderId="0" applyFont="0" applyFill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5" fillId="0" borderId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20" borderId="0" applyNumberFormat="0" applyBorder="0" applyAlignment="0" applyProtection="0"/>
    <xf numFmtId="0" fontId="36" fillId="8" borderId="33" applyNumberFormat="0" applyAlignment="0" applyProtection="0"/>
    <xf numFmtId="0" fontId="37" fillId="21" borderId="34" applyNumberFormat="0" applyAlignment="0" applyProtection="0"/>
    <xf numFmtId="0" fontId="38" fillId="21" borderId="33" applyNumberFormat="0" applyAlignment="0" applyProtection="0"/>
    <xf numFmtId="0" fontId="39" fillId="0" borderId="35" applyNumberFormat="0" applyFill="0" applyAlignment="0" applyProtection="0"/>
    <xf numFmtId="0" fontId="40" fillId="0" borderId="36" applyNumberFormat="0" applyFill="0" applyAlignment="0" applyProtection="0"/>
    <xf numFmtId="0" fontId="41" fillId="0" borderId="3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38" applyNumberFormat="0" applyFill="0" applyAlignment="0" applyProtection="0"/>
    <xf numFmtId="0" fontId="43" fillId="22" borderId="39" applyNumberFormat="0" applyAlignment="0" applyProtection="0"/>
    <xf numFmtId="0" fontId="44" fillId="0" borderId="0" applyNumberFormat="0" applyFill="0" applyBorder="0" applyAlignment="0" applyProtection="0"/>
    <xf numFmtId="0" fontId="45" fillId="23" borderId="0" applyNumberFormat="0" applyBorder="0" applyAlignment="0" applyProtection="0"/>
    <xf numFmtId="0" fontId="46" fillId="0" borderId="0"/>
    <xf numFmtId="0" fontId="19" fillId="0" borderId="0"/>
    <xf numFmtId="0" fontId="46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7" fillId="4" borderId="0" applyNumberFormat="0" applyBorder="0" applyAlignment="0" applyProtection="0"/>
    <xf numFmtId="0" fontId="48" fillId="0" borderId="0" applyNumberFormat="0" applyFill="0" applyBorder="0" applyAlignment="0" applyProtection="0"/>
    <xf numFmtId="0" fontId="33" fillId="24" borderId="40" applyNumberFormat="0" applyFont="0" applyAlignment="0" applyProtection="0"/>
    <xf numFmtId="9" fontId="4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9" fillId="0" borderId="41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52" fillId="5" borderId="0" applyNumberFormat="0" applyBorder="0" applyAlignment="0" applyProtection="0"/>
  </cellStyleXfs>
  <cellXfs count="25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49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right"/>
    </xf>
    <xf numFmtId="0" fontId="13" fillId="0" borderId="0" xfId="0" applyFont="1"/>
    <xf numFmtId="0" fontId="2" fillId="0" borderId="0" xfId="0" applyFont="1"/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1" fillId="0" borderId="0" xfId="0" applyFont="1"/>
    <xf numFmtId="0" fontId="21" fillId="2" borderId="0" xfId="0" applyFont="1" applyFill="1"/>
    <xf numFmtId="0" fontId="23" fillId="0" borderId="0" xfId="0" applyFont="1"/>
    <xf numFmtId="2" fontId="1" fillId="0" borderId="0" xfId="0" applyNumberFormat="1" applyFont="1"/>
    <xf numFmtId="171" fontId="1" fillId="0" borderId="0" xfId="0" applyNumberFormat="1" applyFont="1"/>
    <xf numFmtId="0" fontId="7" fillId="0" borderId="14" xfId="0" applyFont="1" applyBorder="1" applyAlignment="1">
      <alignment horizontal="center" vertical="center" wrapText="1"/>
    </xf>
    <xf numFmtId="0" fontId="27" fillId="0" borderId="0" xfId="0" applyFont="1"/>
    <xf numFmtId="173" fontId="4" fillId="0" borderId="0" xfId="8" applyNumberFormat="1" applyFont="1" applyFill="1" applyAlignment="1">
      <alignment horizontal="center" vertical="center"/>
    </xf>
    <xf numFmtId="173" fontId="7" fillId="0" borderId="0" xfId="8" applyNumberFormat="1" applyFont="1" applyFill="1" applyAlignment="1">
      <alignment horizontal="center" vertical="center"/>
    </xf>
    <xf numFmtId="172" fontId="6" fillId="0" borderId="3" xfId="5" applyNumberFormat="1" applyFont="1" applyFill="1" applyBorder="1" applyAlignment="1">
      <alignment horizontal="center" vertical="center"/>
    </xf>
    <xf numFmtId="172" fontId="6" fillId="0" borderId="8" xfId="5" applyNumberFormat="1" applyFont="1" applyFill="1" applyBorder="1" applyAlignment="1">
      <alignment horizontal="center" vertical="center"/>
    </xf>
    <xf numFmtId="167" fontId="6" fillId="0" borderId="3" xfId="5" applyNumberFormat="1" applyFont="1" applyFill="1" applyBorder="1" applyAlignment="1">
      <alignment horizontal="center" vertical="center"/>
    </xf>
    <xf numFmtId="167" fontId="6" fillId="0" borderId="8" xfId="5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7" fontId="29" fillId="0" borderId="0" xfId="0" applyNumberFormat="1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73" fontId="25" fillId="0" borderId="0" xfId="8" applyNumberFormat="1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168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168" fontId="31" fillId="0" borderId="0" xfId="0" applyNumberFormat="1" applyFont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7" fontId="4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/>
    <xf numFmtId="167" fontId="7" fillId="0" borderId="3" xfId="0" applyNumberFormat="1" applyFon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 wrapText="1"/>
    </xf>
    <xf numFmtId="167" fontId="7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70" fontId="6" fillId="0" borderId="3" xfId="0" applyNumberFormat="1" applyFont="1" applyBorder="1"/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14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4" fillId="0" borderId="3" xfId="7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0" fontId="23" fillId="0" borderId="3" xfId="0" applyFont="1" applyBorder="1"/>
    <xf numFmtId="167" fontId="6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2" fontId="7" fillId="0" borderId="3" xfId="3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left" vertical="center" wrapText="1"/>
    </xf>
    <xf numFmtId="167" fontId="6" fillId="0" borderId="1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7" fontId="7" fillId="0" borderId="14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0" fontId="6" fillId="0" borderId="3" xfId="7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wrapText="1"/>
    </xf>
    <xf numFmtId="174" fontId="6" fillId="0" borderId="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/>
    <xf numFmtId="0" fontId="14" fillId="0" borderId="0" xfId="0" applyFont="1"/>
    <xf numFmtId="167" fontId="14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/>
    <xf numFmtId="167" fontId="9" fillId="0" borderId="0" xfId="0" applyNumberFormat="1" applyFont="1"/>
    <xf numFmtId="175" fontId="26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7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6" fillId="0" borderId="8" xfId="0" applyNumberFormat="1" applyFont="1" applyBorder="1" applyAlignment="1">
      <alignment horizontal="center" vertical="center"/>
    </xf>
    <xf numFmtId="167" fontId="16" fillId="0" borderId="8" xfId="0" applyNumberFormat="1" applyFont="1" applyBorder="1" applyAlignment="1">
      <alignment horizontal="center" vertical="center" wrapText="1"/>
    </xf>
    <xf numFmtId="167" fontId="2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6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textRotation="90" wrapText="1"/>
    </xf>
    <xf numFmtId="0" fontId="22" fillId="0" borderId="6" xfId="0" applyFont="1" applyBorder="1" applyAlignment="1">
      <alignment horizontal="center" vertical="center" textRotation="90" wrapText="1"/>
    </xf>
    <xf numFmtId="0" fontId="22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7" fontId="6" fillId="0" borderId="1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67" fontId="16" fillId="0" borderId="6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67" fontId="16" fillId="0" borderId="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3" fillId="0" borderId="0" xfId="0" applyFont="1"/>
    <xf numFmtId="0" fontId="7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168" fontId="6" fillId="0" borderId="14" xfId="0" applyNumberFormat="1" applyFont="1" applyBorder="1" applyAlignment="1">
      <alignment horizontal="center" vertical="center" wrapText="1"/>
    </xf>
    <xf numFmtId="168" fontId="7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7" fontId="6" fillId="0" borderId="24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49" fontId="16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16" fillId="0" borderId="22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54" fillId="0" borderId="0" xfId="0" applyFont="1"/>
    <xf numFmtId="0" fontId="55" fillId="0" borderId="0" xfId="0" applyFont="1"/>
    <xf numFmtId="2" fontId="6" fillId="0" borderId="3" xfId="0" applyNumberFormat="1" applyFont="1" applyBorder="1"/>
    <xf numFmtId="0" fontId="56" fillId="0" borderId="0" xfId="0" applyFont="1"/>
    <xf numFmtId="168" fontId="57" fillId="0" borderId="0" xfId="0" applyNumberFormat="1" applyFont="1"/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</cellXfs>
  <cellStyles count="237">
    <cellStyle name="20% - Акцент1 2" xfId="17" xr:uid="{00000000-0005-0000-0000-000000000000}"/>
    <cellStyle name="20% - Акцент2 2" xfId="18" xr:uid="{00000000-0005-0000-0000-000001000000}"/>
    <cellStyle name="20% - Акцент3 2" xfId="19" xr:uid="{00000000-0005-0000-0000-000002000000}"/>
    <cellStyle name="20% - Акцент4 2" xfId="20" xr:uid="{00000000-0005-0000-0000-000003000000}"/>
    <cellStyle name="20% - Акцент5 2" xfId="21" xr:uid="{00000000-0005-0000-0000-000004000000}"/>
    <cellStyle name="20% - Акцент6 2" xfId="22" xr:uid="{00000000-0005-0000-0000-000005000000}"/>
    <cellStyle name="40% - Акцент1 2" xfId="23" xr:uid="{00000000-0005-0000-0000-000006000000}"/>
    <cellStyle name="40% - Акцент2 2" xfId="24" xr:uid="{00000000-0005-0000-0000-000007000000}"/>
    <cellStyle name="40% - Акцент3 2" xfId="25" xr:uid="{00000000-0005-0000-0000-000008000000}"/>
    <cellStyle name="40% - Акцент4 2" xfId="26" xr:uid="{00000000-0005-0000-0000-000009000000}"/>
    <cellStyle name="40% - Акцент5 2" xfId="27" xr:uid="{00000000-0005-0000-0000-00000A000000}"/>
    <cellStyle name="40% - Акцент6 2" xfId="28" xr:uid="{00000000-0005-0000-0000-00000B000000}"/>
    <cellStyle name="60% - Акцент1 2" xfId="29" xr:uid="{00000000-0005-0000-0000-00000C000000}"/>
    <cellStyle name="60% - Акцент2 2" xfId="30" xr:uid="{00000000-0005-0000-0000-00000D000000}"/>
    <cellStyle name="60% - Акцент3 2" xfId="31" xr:uid="{00000000-0005-0000-0000-00000E000000}"/>
    <cellStyle name="60% - Акцент4 2" xfId="32" xr:uid="{00000000-0005-0000-0000-00000F000000}"/>
    <cellStyle name="60% - Акцент5 2" xfId="33" xr:uid="{00000000-0005-0000-0000-000010000000}"/>
    <cellStyle name="60% - Акцент6 2" xfId="34" xr:uid="{00000000-0005-0000-0000-000011000000}"/>
    <cellStyle name="Normal 2" xfId="35" xr:uid="{00000000-0005-0000-0000-000012000000}"/>
    <cellStyle name="Акцент1 2" xfId="36" xr:uid="{00000000-0005-0000-0000-000013000000}"/>
    <cellStyle name="Акцент2 2" xfId="37" xr:uid="{00000000-0005-0000-0000-000014000000}"/>
    <cellStyle name="Акцент3 2" xfId="38" xr:uid="{00000000-0005-0000-0000-000015000000}"/>
    <cellStyle name="Акцент4 2" xfId="39" xr:uid="{00000000-0005-0000-0000-000016000000}"/>
    <cellStyle name="Акцент5 2" xfId="40" xr:uid="{00000000-0005-0000-0000-000017000000}"/>
    <cellStyle name="Акцент6 2" xfId="41" xr:uid="{00000000-0005-0000-0000-000018000000}"/>
    <cellStyle name="Ввод  2" xfId="42" xr:uid="{00000000-0005-0000-0000-000019000000}"/>
    <cellStyle name="Вывод 2" xfId="43" xr:uid="{00000000-0005-0000-0000-00001A000000}"/>
    <cellStyle name="Вычисление 2" xfId="44" xr:uid="{00000000-0005-0000-0000-00001B000000}"/>
    <cellStyle name="Денежный 2" xfId="2" xr:uid="{00000000-0005-0000-0000-00001C000000}"/>
    <cellStyle name="Заголовок 1 2" xfId="45" xr:uid="{00000000-0005-0000-0000-00001D000000}"/>
    <cellStyle name="Заголовок 2 2" xfId="46" xr:uid="{00000000-0005-0000-0000-00001E000000}"/>
    <cellStyle name="Заголовок 3 2" xfId="47" xr:uid="{00000000-0005-0000-0000-00001F000000}"/>
    <cellStyle name="Заголовок 4 2" xfId="48" xr:uid="{00000000-0005-0000-0000-000020000000}"/>
    <cellStyle name="Итог 2" xfId="49" xr:uid="{00000000-0005-0000-0000-000021000000}"/>
    <cellStyle name="Контрольная ячейка 2" xfId="50" xr:uid="{00000000-0005-0000-0000-000022000000}"/>
    <cellStyle name="Название 2" xfId="51" xr:uid="{00000000-0005-0000-0000-000023000000}"/>
    <cellStyle name="Нейтральный 2" xfId="52" xr:uid="{00000000-0005-0000-0000-000024000000}"/>
    <cellStyle name="Обычный" xfId="0" builtinId="0"/>
    <cellStyle name="Обычный 12 2" xfId="53" xr:uid="{00000000-0005-0000-0000-000026000000}"/>
    <cellStyle name="Обычный 2" xfId="1" xr:uid="{00000000-0005-0000-0000-000027000000}"/>
    <cellStyle name="Обычный 2 2" xfId="3" xr:uid="{00000000-0005-0000-0000-000028000000}"/>
    <cellStyle name="Обычный 2 26 2" xfId="54" xr:uid="{00000000-0005-0000-0000-000029000000}"/>
    <cellStyle name="Обычный 3" xfId="4" xr:uid="{00000000-0005-0000-0000-00002A000000}"/>
    <cellStyle name="Обычный 3 2" xfId="12" xr:uid="{00000000-0005-0000-0000-00002B000000}"/>
    <cellStyle name="Обычный 3 2 2 2" xfId="55" xr:uid="{00000000-0005-0000-0000-00002C000000}"/>
    <cellStyle name="Обычный 3 21" xfId="56" xr:uid="{00000000-0005-0000-0000-00002D000000}"/>
    <cellStyle name="Обычный 4" xfId="10" xr:uid="{00000000-0005-0000-0000-00002E000000}"/>
    <cellStyle name="Обычный 4 2" xfId="14" xr:uid="{00000000-0005-0000-0000-00002F000000}"/>
    <cellStyle name="Обычный 5" xfId="13" xr:uid="{00000000-0005-0000-0000-000030000000}"/>
    <cellStyle name="Обычный 5 2" xfId="15" xr:uid="{00000000-0005-0000-0000-000031000000}"/>
    <cellStyle name="Обычный 6" xfId="57" xr:uid="{00000000-0005-0000-0000-000032000000}"/>
    <cellStyle name="Обычный 6 2" xfId="58" xr:uid="{00000000-0005-0000-0000-000033000000}"/>
    <cellStyle name="Обычный 6 2 2" xfId="59" xr:uid="{00000000-0005-0000-0000-000034000000}"/>
    <cellStyle name="Обычный 6 2 2 2" xfId="60" xr:uid="{00000000-0005-0000-0000-000035000000}"/>
    <cellStyle name="Обычный 6 2 2 2 2" xfId="61" xr:uid="{00000000-0005-0000-0000-000036000000}"/>
    <cellStyle name="Обычный 6 2 2 2 2 2" xfId="62" xr:uid="{00000000-0005-0000-0000-000037000000}"/>
    <cellStyle name="Обычный 6 2 2 2 2 2 2" xfId="63" xr:uid="{00000000-0005-0000-0000-000038000000}"/>
    <cellStyle name="Обычный 6 2 2 2 2 2 3" xfId="64" xr:uid="{00000000-0005-0000-0000-000039000000}"/>
    <cellStyle name="Обычный 6 2 2 2 2 3" xfId="65" xr:uid="{00000000-0005-0000-0000-00003A000000}"/>
    <cellStyle name="Обычный 6 2 2 2 2 4" xfId="66" xr:uid="{00000000-0005-0000-0000-00003B000000}"/>
    <cellStyle name="Обычный 6 2 2 2 3" xfId="67" xr:uid="{00000000-0005-0000-0000-00003C000000}"/>
    <cellStyle name="Обычный 6 2 2 2 3 2" xfId="68" xr:uid="{00000000-0005-0000-0000-00003D000000}"/>
    <cellStyle name="Обычный 6 2 2 2 3 3" xfId="69" xr:uid="{00000000-0005-0000-0000-00003E000000}"/>
    <cellStyle name="Обычный 6 2 2 2 4" xfId="70" xr:uid="{00000000-0005-0000-0000-00003F000000}"/>
    <cellStyle name="Обычный 6 2 2 2 5" xfId="71" xr:uid="{00000000-0005-0000-0000-000040000000}"/>
    <cellStyle name="Обычный 6 2 2 3" xfId="72" xr:uid="{00000000-0005-0000-0000-000041000000}"/>
    <cellStyle name="Обычный 6 2 2 3 2" xfId="73" xr:uid="{00000000-0005-0000-0000-000042000000}"/>
    <cellStyle name="Обычный 6 2 2 3 2 2" xfId="74" xr:uid="{00000000-0005-0000-0000-000043000000}"/>
    <cellStyle name="Обычный 6 2 2 3 2 3" xfId="75" xr:uid="{00000000-0005-0000-0000-000044000000}"/>
    <cellStyle name="Обычный 6 2 2 3 3" xfId="76" xr:uid="{00000000-0005-0000-0000-000045000000}"/>
    <cellStyle name="Обычный 6 2 2 3 4" xfId="77" xr:uid="{00000000-0005-0000-0000-000046000000}"/>
    <cellStyle name="Обычный 6 2 2 4" xfId="78" xr:uid="{00000000-0005-0000-0000-000047000000}"/>
    <cellStyle name="Обычный 6 2 2 4 2" xfId="79" xr:uid="{00000000-0005-0000-0000-000048000000}"/>
    <cellStyle name="Обычный 6 2 2 4 2 2" xfId="80" xr:uid="{00000000-0005-0000-0000-000049000000}"/>
    <cellStyle name="Обычный 6 2 2 4 2 3" xfId="81" xr:uid="{00000000-0005-0000-0000-00004A000000}"/>
    <cellStyle name="Обычный 6 2 2 4 3" xfId="82" xr:uid="{00000000-0005-0000-0000-00004B000000}"/>
    <cellStyle name="Обычный 6 2 2 4 4" xfId="83" xr:uid="{00000000-0005-0000-0000-00004C000000}"/>
    <cellStyle name="Обычный 6 2 2 5" xfId="84" xr:uid="{00000000-0005-0000-0000-00004D000000}"/>
    <cellStyle name="Обычный 6 2 2 5 2" xfId="85" xr:uid="{00000000-0005-0000-0000-00004E000000}"/>
    <cellStyle name="Обычный 6 2 2 5 3" xfId="86" xr:uid="{00000000-0005-0000-0000-00004F000000}"/>
    <cellStyle name="Обычный 6 2 2 6" xfId="87" xr:uid="{00000000-0005-0000-0000-000050000000}"/>
    <cellStyle name="Обычный 6 2 2 7" xfId="88" xr:uid="{00000000-0005-0000-0000-000051000000}"/>
    <cellStyle name="Обычный 6 2 2 8" xfId="89" xr:uid="{00000000-0005-0000-0000-000052000000}"/>
    <cellStyle name="Обычный 6 2 3" xfId="90" xr:uid="{00000000-0005-0000-0000-000053000000}"/>
    <cellStyle name="Обычный 6 2 3 2" xfId="91" xr:uid="{00000000-0005-0000-0000-000054000000}"/>
    <cellStyle name="Обычный 6 2 3 2 2" xfId="92" xr:uid="{00000000-0005-0000-0000-000055000000}"/>
    <cellStyle name="Обычный 6 2 3 2 2 2" xfId="93" xr:uid="{00000000-0005-0000-0000-000056000000}"/>
    <cellStyle name="Обычный 6 2 3 2 2 2 2" xfId="94" xr:uid="{00000000-0005-0000-0000-000057000000}"/>
    <cellStyle name="Обычный 6 2 3 2 2 2 3" xfId="95" xr:uid="{00000000-0005-0000-0000-000058000000}"/>
    <cellStyle name="Обычный 6 2 3 2 2 3" xfId="96" xr:uid="{00000000-0005-0000-0000-000059000000}"/>
    <cellStyle name="Обычный 6 2 3 2 2 4" xfId="97" xr:uid="{00000000-0005-0000-0000-00005A000000}"/>
    <cellStyle name="Обычный 6 2 3 2 3" xfId="98" xr:uid="{00000000-0005-0000-0000-00005B000000}"/>
    <cellStyle name="Обычный 6 2 3 2 3 2" xfId="99" xr:uid="{00000000-0005-0000-0000-00005C000000}"/>
    <cellStyle name="Обычный 6 2 3 2 3 3" xfId="100" xr:uid="{00000000-0005-0000-0000-00005D000000}"/>
    <cellStyle name="Обычный 6 2 3 2 4" xfId="101" xr:uid="{00000000-0005-0000-0000-00005E000000}"/>
    <cellStyle name="Обычный 6 2 3 2 5" xfId="102" xr:uid="{00000000-0005-0000-0000-00005F000000}"/>
    <cellStyle name="Обычный 6 2 3 3" xfId="103" xr:uid="{00000000-0005-0000-0000-000060000000}"/>
    <cellStyle name="Обычный 6 2 3 3 2" xfId="104" xr:uid="{00000000-0005-0000-0000-000061000000}"/>
    <cellStyle name="Обычный 6 2 3 3 2 2" xfId="105" xr:uid="{00000000-0005-0000-0000-000062000000}"/>
    <cellStyle name="Обычный 6 2 3 3 2 3" xfId="106" xr:uid="{00000000-0005-0000-0000-000063000000}"/>
    <cellStyle name="Обычный 6 2 3 3 3" xfId="107" xr:uid="{00000000-0005-0000-0000-000064000000}"/>
    <cellStyle name="Обычный 6 2 3 3 4" xfId="108" xr:uid="{00000000-0005-0000-0000-000065000000}"/>
    <cellStyle name="Обычный 6 2 3 4" xfId="109" xr:uid="{00000000-0005-0000-0000-000066000000}"/>
    <cellStyle name="Обычный 6 2 3 4 2" xfId="110" xr:uid="{00000000-0005-0000-0000-000067000000}"/>
    <cellStyle name="Обычный 6 2 3 4 2 2" xfId="111" xr:uid="{00000000-0005-0000-0000-000068000000}"/>
    <cellStyle name="Обычный 6 2 3 4 2 3" xfId="112" xr:uid="{00000000-0005-0000-0000-000069000000}"/>
    <cellStyle name="Обычный 6 2 3 4 3" xfId="113" xr:uid="{00000000-0005-0000-0000-00006A000000}"/>
    <cellStyle name="Обычный 6 2 3 4 4" xfId="114" xr:uid="{00000000-0005-0000-0000-00006B000000}"/>
    <cellStyle name="Обычный 6 2 3 5" xfId="115" xr:uid="{00000000-0005-0000-0000-00006C000000}"/>
    <cellStyle name="Обычный 6 2 3 5 2" xfId="116" xr:uid="{00000000-0005-0000-0000-00006D000000}"/>
    <cellStyle name="Обычный 6 2 3 5 3" xfId="117" xr:uid="{00000000-0005-0000-0000-00006E000000}"/>
    <cellStyle name="Обычный 6 2 3 6" xfId="118" xr:uid="{00000000-0005-0000-0000-00006F000000}"/>
    <cellStyle name="Обычный 6 2 3 7" xfId="119" xr:uid="{00000000-0005-0000-0000-000070000000}"/>
    <cellStyle name="Обычный 6 2 3 8" xfId="120" xr:uid="{00000000-0005-0000-0000-000071000000}"/>
    <cellStyle name="Обычный 6 2 4" xfId="121" xr:uid="{00000000-0005-0000-0000-000072000000}"/>
    <cellStyle name="Обычный 6 2 4 2" xfId="122" xr:uid="{00000000-0005-0000-0000-000073000000}"/>
    <cellStyle name="Обычный 6 2 4 2 2" xfId="123" xr:uid="{00000000-0005-0000-0000-000074000000}"/>
    <cellStyle name="Обычный 6 2 4 2 3" xfId="124" xr:uid="{00000000-0005-0000-0000-000075000000}"/>
    <cellStyle name="Обычный 6 2 4 3" xfId="125" xr:uid="{00000000-0005-0000-0000-000076000000}"/>
    <cellStyle name="Обычный 6 2 4 4" xfId="126" xr:uid="{00000000-0005-0000-0000-000077000000}"/>
    <cellStyle name="Обычный 6 2 5" xfId="127" xr:uid="{00000000-0005-0000-0000-000078000000}"/>
    <cellStyle name="Обычный 6 2 5 2" xfId="128" xr:uid="{00000000-0005-0000-0000-000079000000}"/>
    <cellStyle name="Обычный 6 2 5 2 2" xfId="129" xr:uid="{00000000-0005-0000-0000-00007A000000}"/>
    <cellStyle name="Обычный 6 2 5 2 3" xfId="130" xr:uid="{00000000-0005-0000-0000-00007B000000}"/>
    <cellStyle name="Обычный 6 2 5 3" xfId="131" xr:uid="{00000000-0005-0000-0000-00007C000000}"/>
    <cellStyle name="Обычный 6 2 5 4" xfId="132" xr:uid="{00000000-0005-0000-0000-00007D000000}"/>
    <cellStyle name="Обычный 6 2 6" xfId="133" xr:uid="{00000000-0005-0000-0000-00007E000000}"/>
    <cellStyle name="Обычный 6 2 6 2" xfId="134" xr:uid="{00000000-0005-0000-0000-00007F000000}"/>
    <cellStyle name="Обычный 6 2 6 3" xfId="135" xr:uid="{00000000-0005-0000-0000-000080000000}"/>
    <cellStyle name="Обычный 6 2 7" xfId="136" xr:uid="{00000000-0005-0000-0000-000081000000}"/>
    <cellStyle name="Обычный 6 2 8" xfId="137" xr:uid="{00000000-0005-0000-0000-000082000000}"/>
    <cellStyle name="Обычный 6 2 9" xfId="138" xr:uid="{00000000-0005-0000-0000-000083000000}"/>
    <cellStyle name="Обычный 6 3" xfId="139" xr:uid="{00000000-0005-0000-0000-000084000000}"/>
    <cellStyle name="Обычный 6 3 2" xfId="140" xr:uid="{00000000-0005-0000-0000-000085000000}"/>
    <cellStyle name="Обычный 6 3 2 2" xfId="141" xr:uid="{00000000-0005-0000-0000-000086000000}"/>
    <cellStyle name="Обычный 6 3 2 3" xfId="142" xr:uid="{00000000-0005-0000-0000-000087000000}"/>
    <cellStyle name="Обычный 6 3 3" xfId="143" xr:uid="{00000000-0005-0000-0000-000088000000}"/>
    <cellStyle name="Обычный 6 3 4" xfId="144" xr:uid="{00000000-0005-0000-0000-000089000000}"/>
    <cellStyle name="Обычный 6 4" xfId="145" xr:uid="{00000000-0005-0000-0000-00008A000000}"/>
    <cellStyle name="Обычный 6 4 2" xfId="146" xr:uid="{00000000-0005-0000-0000-00008B000000}"/>
    <cellStyle name="Обычный 6 4 2 2" xfId="147" xr:uid="{00000000-0005-0000-0000-00008C000000}"/>
    <cellStyle name="Обычный 6 4 2 3" xfId="148" xr:uid="{00000000-0005-0000-0000-00008D000000}"/>
    <cellStyle name="Обычный 6 4 3" xfId="149" xr:uid="{00000000-0005-0000-0000-00008E000000}"/>
    <cellStyle name="Обычный 6 4 4" xfId="150" xr:uid="{00000000-0005-0000-0000-00008F000000}"/>
    <cellStyle name="Обычный 6 5" xfId="151" xr:uid="{00000000-0005-0000-0000-000090000000}"/>
    <cellStyle name="Обычный 6 5 2" xfId="152" xr:uid="{00000000-0005-0000-0000-000091000000}"/>
    <cellStyle name="Обычный 6 5 3" xfId="153" xr:uid="{00000000-0005-0000-0000-000092000000}"/>
    <cellStyle name="Обычный 6 6" xfId="154" xr:uid="{00000000-0005-0000-0000-000093000000}"/>
    <cellStyle name="Обычный 6 7" xfId="155" xr:uid="{00000000-0005-0000-0000-000094000000}"/>
    <cellStyle name="Обычный 6 8" xfId="156" xr:uid="{00000000-0005-0000-0000-000095000000}"/>
    <cellStyle name="Обычный 7" xfId="7" xr:uid="{00000000-0005-0000-0000-000096000000}"/>
    <cellStyle name="Обычный 7 2" xfId="157" xr:uid="{00000000-0005-0000-0000-000097000000}"/>
    <cellStyle name="Обычный 7 2 2" xfId="158" xr:uid="{00000000-0005-0000-0000-000098000000}"/>
    <cellStyle name="Обычный 7 2 2 2" xfId="159" xr:uid="{00000000-0005-0000-0000-000099000000}"/>
    <cellStyle name="Обычный 7 2 2 2 2" xfId="160" xr:uid="{00000000-0005-0000-0000-00009A000000}"/>
    <cellStyle name="Обычный 7 2 2 2 3" xfId="161" xr:uid="{00000000-0005-0000-0000-00009B000000}"/>
    <cellStyle name="Обычный 7 2 2 3" xfId="162" xr:uid="{00000000-0005-0000-0000-00009C000000}"/>
    <cellStyle name="Обычный 7 2 2 4" xfId="163" xr:uid="{00000000-0005-0000-0000-00009D000000}"/>
    <cellStyle name="Обычный 7 2 3" xfId="164" xr:uid="{00000000-0005-0000-0000-00009E000000}"/>
    <cellStyle name="Обычный 7 2 3 2" xfId="165" xr:uid="{00000000-0005-0000-0000-00009F000000}"/>
    <cellStyle name="Обычный 7 2 3 2 2" xfId="166" xr:uid="{00000000-0005-0000-0000-0000A0000000}"/>
    <cellStyle name="Обычный 7 2 3 2 3" xfId="167" xr:uid="{00000000-0005-0000-0000-0000A1000000}"/>
    <cellStyle name="Обычный 7 2 3 3" xfId="168" xr:uid="{00000000-0005-0000-0000-0000A2000000}"/>
    <cellStyle name="Обычный 7 2 3 4" xfId="169" xr:uid="{00000000-0005-0000-0000-0000A3000000}"/>
    <cellStyle name="Обычный 7 2 4" xfId="170" xr:uid="{00000000-0005-0000-0000-0000A4000000}"/>
    <cellStyle name="Обычный 7 2 4 2" xfId="171" xr:uid="{00000000-0005-0000-0000-0000A5000000}"/>
    <cellStyle name="Обычный 7 2 4 3" xfId="172" xr:uid="{00000000-0005-0000-0000-0000A6000000}"/>
    <cellStyle name="Обычный 7 2 5" xfId="173" xr:uid="{00000000-0005-0000-0000-0000A7000000}"/>
    <cellStyle name="Обычный 7 2 6" xfId="174" xr:uid="{00000000-0005-0000-0000-0000A8000000}"/>
    <cellStyle name="Обычный 7 2 7" xfId="175" xr:uid="{00000000-0005-0000-0000-0000A9000000}"/>
    <cellStyle name="Обычный 8" xfId="176" xr:uid="{00000000-0005-0000-0000-0000AA000000}"/>
    <cellStyle name="Обычный 9" xfId="177" xr:uid="{00000000-0005-0000-0000-0000AB000000}"/>
    <cellStyle name="Обычный 9 2" xfId="178" xr:uid="{00000000-0005-0000-0000-0000AC000000}"/>
    <cellStyle name="Обычный 9 2 2" xfId="179" xr:uid="{00000000-0005-0000-0000-0000AD000000}"/>
    <cellStyle name="Обычный 9 2 2 2" xfId="180" xr:uid="{00000000-0005-0000-0000-0000AE000000}"/>
    <cellStyle name="Обычный 9 2 2 3" xfId="181" xr:uid="{00000000-0005-0000-0000-0000AF000000}"/>
    <cellStyle name="Обычный 9 2 2 4" xfId="182" xr:uid="{00000000-0005-0000-0000-0000B0000000}"/>
    <cellStyle name="Обычный 9 2 3" xfId="183" xr:uid="{00000000-0005-0000-0000-0000B1000000}"/>
    <cellStyle name="Обычный 9 2 4" xfId="184" xr:uid="{00000000-0005-0000-0000-0000B2000000}"/>
    <cellStyle name="Обычный 9 3" xfId="185" xr:uid="{00000000-0005-0000-0000-0000B3000000}"/>
    <cellStyle name="Обычный 9 3 2" xfId="186" xr:uid="{00000000-0005-0000-0000-0000B4000000}"/>
    <cellStyle name="Обычный 9 3 3" xfId="187" xr:uid="{00000000-0005-0000-0000-0000B5000000}"/>
    <cellStyle name="Обычный 9 3 4" xfId="188" xr:uid="{00000000-0005-0000-0000-0000B6000000}"/>
    <cellStyle name="Обычный 9 4" xfId="189" xr:uid="{00000000-0005-0000-0000-0000B7000000}"/>
    <cellStyle name="Обычный 9 5" xfId="190" xr:uid="{00000000-0005-0000-0000-0000B8000000}"/>
    <cellStyle name="Плохой 2" xfId="191" xr:uid="{00000000-0005-0000-0000-0000BA000000}"/>
    <cellStyle name="Пояснение 2" xfId="192" xr:uid="{00000000-0005-0000-0000-0000BB000000}"/>
    <cellStyle name="Примечание 2" xfId="193" xr:uid="{00000000-0005-0000-0000-0000BC000000}"/>
    <cellStyle name="Процентный 2" xfId="194" xr:uid="{00000000-0005-0000-0000-0000BD000000}"/>
    <cellStyle name="Процентный 3" xfId="195" xr:uid="{00000000-0005-0000-0000-0000BE000000}"/>
    <cellStyle name="Связанная ячейка 2" xfId="196" xr:uid="{00000000-0005-0000-0000-0000BF000000}"/>
    <cellStyle name="Стиль 1" xfId="197" xr:uid="{00000000-0005-0000-0000-0000C0000000}"/>
    <cellStyle name="Текст предупреждения 2" xfId="198" xr:uid="{00000000-0005-0000-0000-0000C1000000}"/>
    <cellStyle name="Финансовый" xfId="8" builtinId="3"/>
    <cellStyle name="Финансовый 2" xfId="5" xr:uid="{00000000-0005-0000-0000-0000C3000000}"/>
    <cellStyle name="Финансовый 2 2" xfId="199" xr:uid="{00000000-0005-0000-0000-0000C4000000}"/>
    <cellStyle name="Финансовый 2 2 2" xfId="200" xr:uid="{00000000-0005-0000-0000-0000C5000000}"/>
    <cellStyle name="Финансовый 2 2 2 2" xfId="201" xr:uid="{00000000-0005-0000-0000-0000C6000000}"/>
    <cellStyle name="Финансовый 2 2 2 2 2" xfId="202" xr:uid="{00000000-0005-0000-0000-0000C7000000}"/>
    <cellStyle name="Финансовый 2 2 2 3" xfId="203" xr:uid="{00000000-0005-0000-0000-0000C8000000}"/>
    <cellStyle name="Финансовый 2 2 3" xfId="204" xr:uid="{00000000-0005-0000-0000-0000C9000000}"/>
    <cellStyle name="Финансовый 2 2 4" xfId="205" xr:uid="{00000000-0005-0000-0000-0000CA000000}"/>
    <cellStyle name="Финансовый 2 3" xfId="206" xr:uid="{00000000-0005-0000-0000-0000CB000000}"/>
    <cellStyle name="Финансовый 2 3 2" xfId="207" xr:uid="{00000000-0005-0000-0000-0000CC000000}"/>
    <cellStyle name="Финансовый 2 3 2 2" xfId="208" xr:uid="{00000000-0005-0000-0000-0000CD000000}"/>
    <cellStyle name="Финансовый 2 3 2 3" xfId="209" xr:uid="{00000000-0005-0000-0000-0000CE000000}"/>
    <cellStyle name="Финансовый 2 3 3" xfId="210" xr:uid="{00000000-0005-0000-0000-0000CF000000}"/>
    <cellStyle name="Финансовый 2 3 4" xfId="211" xr:uid="{00000000-0005-0000-0000-0000D0000000}"/>
    <cellStyle name="Финансовый 2 4" xfId="212" xr:uid="{00000000-0005-0000-0000-0000D1000000}"/>
    <cellStyle name="Финансовый 2 4 2" xfId="213" xr:uid="{00000000-0005-0000-0000-0000D2000000}"/>
    <cellStyle name="Финансовый 2 4 3" xfId="214" xr:uid="{00000000-0005-0000-0000-0000D3000000}"/>
    <cellStyle name="Финансовый 2 5" xfId="215" xr:uid="{00000000-0005-0000-0000-0000D4000000}"/>
    <cellStyle name="Финансовый 2 6" xfId="216" xr:uid="{00000000-0005-0000-0000-0000D5000000}"/>
    <cellStyle name="Финансовый 2 7" xfId="217" xr:uid="{00000000-0005-0000-0000-0000D6000000}"/>
    <cellStyle name="Финансовый 3" xfId="6" xr:uid="{00000000-0005-0000-0000-0000D7000000}"/>
    <cellStyle name="Финансовый 3 2" xfId="218" xr:uid="{00000000-0005-0000-0000-0000D8000000}"/>
    <cellStyle name="Финансовый 3 2 2" xfId="219" xr:uid="{00000000-0005-0000-0000-0000D9000000}"/>
    <cellStyle name="Финансовый 3 2 2 2" xfId="220" xr:uid="{00000000-0005-0000-0000-0000DA000000}"/>
    <cellStyle name="Финансовый 3 2 2 3" xfId="221" xr:uid="{00000000-0005-0000-0000-0000DB000000}"/>
    <cellStyle name="Финансовый 3 2 3" xfId="222" xr:uid="{00000000-0005-0000-0000-0000DC000000}"/>
    <cellStyle name="Финансовый 3 2 4" xfId="223" xr:uid="{00000000-0005-0000-0000-0000DD000000}"/>
    <cellStyle name="Финансовый 3 3" xfId="224" xr:uid="{00000000-0005-0000-0000-0000DE000000}"/>
    <cellStyle name="Финансовый 3 3 2" xfId="225" xr:uid="{00000000-0005-0000-0000-0000DF000000}"/>
    <cellStyle name="Финансовый 3 3 2 2" xfId="226" xr:uid="{00000000-0005-0000-0000-0000E0000000}"/>
    <cellStyle name="Финансовый 3 3 2 3" xfId="227" xr:uid="{00000000-0005-0000-0000-0000E1000000}"/>
    <cellStyle name="Финансовый 3 3 3" xfId="228" xr:uid="{00000000-0005-0000-0000-0000E2000000}"/>
    <cellStyle name="Финансовый 3 3 4" xfId="229" xr:uid="{00000000-0005-0000-0000-0000E3000000}"/>
    <cellStyle name="Финансовый 3 4" xfId="230" xr:uid="{00000000-0005-0000-0000-0000E4000000}"/>
    <cellStyle name="Финансовый 3 4 2" xfId="231" xr:uid="{00000000-0005-0000-0000-0000E5000000}"/>
    <cellStyle name="Финансовый 3 4 3" xfId="232" xr:uid="{00000000-0005-0000-0000-0000E6000000}"/>
    <cellStyle name="Финансовый 3 5" xfId="233" xr:uid="{00000000-0005-0000-0000-0000E7000000}"/>
    <cellStyle name="Финансовый 3 6" xfId="234" xr:uid="{00000000-0005-0000-0000-0000E8000000}"/>
    <cellStyle name="Финансовый 3 7" xfId="235" xr:uid="{00000000-0005-0000-0000-0000E9000000}"/>
    <cellStyle name="Финансовый 4" xfId="9" xr:uid="{00000000-0005-0000-0000-0000EA000000}"/>
    <cellStyle name="Финансовый 5" xfId="11" xr:uid="{00000000-0005-0000-0000-0000EB000000}"/>
    <cellStyle name="Финансовый 6" xfId="16" xr:uid="{00000000-0005-0000-0000-0000EC000000}"/>
    <cellStyle name="Хороший 2" xfId="236" xr:uid="{00000000-0005-0000-0000-0000ED000000}"/>
  </cellStyles>
  <dxfs count="0"/>
  <tableStyles count="0" defaultTableStyle="TableStyleMedium9" defaultPivotStyle="PivotStyleLight16"/>
  <colors>
    <mruColors>
      <color rgb="FFF2DDDC"/>
      <color rgb="FFC2D69A"/>
      <color rgb="FFD8D8D8"/>
      <color rgb="FFB8CCE4"/>
      <color rgb="FFDBEEF3"/>
      <color rgb="FFFF6699"/>
      <color rgb="FFB2A1C7"/>
      <color rgb="FF99FFCC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K101"/>
  <sheetViews>
    <sheetView tabSelected="1" topLeftCell="A23" zoomScale="50" zoomScaleNormal="50" zoomScaleSheetLayoutView="30" zoomScalePageLayoutView="55" workbookViewId="0">
      <selection activeCell="G65" sqref="G65"/>
    </sheetView>
  </sheetViews>
  <sheetFormatPr defaultColWidth="8.85546875" defaultRowHeight="15.75" outlineLevelRow="1" outlineLevelCol="2" x14ac:dyDescent="0.25"/>
  <cols>
    <col min="1" max="1" width="19" style="14" customWidth="1"/>
    <col min="2" max="2" width="99.28515625" style="4" customWidth="1"/>
    <col min="3" max="3" width="14.42578125" style="52" customWidth="1"/>
    <col min="4" max="4" width="12" style="4" customWidth="1" outlineLevel="1"/>
    <col min="5" max="5" width="16" style="4" customWidth="1" outlineLevel="1"/>
    <col min="6" max="6" width="15.28515625" style="4" customWidth="1" outlineLevel="1"/>
    <col min="7" max="7" width="14.85546875" style="4" customWidth="1" outlineLevel="1"/>
    <col min="8" max="8" width="10.7109375" style="4" customWidth="1" outlineLevel="1"/>
    <col min="9" max="9" width="12.140625" style="4" customWidth="1" outlineLevel="1"/>
    <col min="10" max="10" width="15.140625" style="4" customWidth="1" outlineLevel="1"/>
    <col min="11" max="13" width="14.7109375" style="4" customWidth="1"/>
    <col min="14" max="14" width="16.5703125" style="4" customWidth="1"/>
    <col min="15" max="15" width="15.85546875" style="4" customWidth="1"/>
    <col min="16" max="16" width="16.7109375" style="4" customWidth="1"/>
    <col min="17" max="17" width="15.42578125" style="4" customWidth="1"/>
    <col min="18" max="20" width="13.7109375" style="4" customWidth="1" outlineLevel="2"/>
    <col min="21" max="21" width="13.7109375" style="4" customWidth="1" outlineLevel="1"/>
    <col min="22" max="22" width="13.7109375" style="4" customWidth="1"/>
    <col min="23" max="23" width="16.28515625" style="4" customWidth="1"/>
    <col min="24" max="24" width="27.5703125" style="39" customWidth="1"/>
    <col min="26" max="26" width="15.7109375" customWidth="1"/>
    <col min="33" max="37" width="12.140625" bestFit="1" customWidth="1"/>
  </cols>
  <sheetData>
    <row r="1" spans="1:24" ht="49.5" customHeight="1" outlineLevel="1" x14ac:dyDescent="0.25">
      <c r="P1" s="53"/>
      <c r="Q1" s="53"/>
      <c r="R1" s="53"/>
      <c r="T1" s="54"/>
      <c r="U1" s="209" t="s">
        <v>10</v>
      </c>
      <c r="V1" s="209"/>
      <c r="W1" s="209"/>
    </row>
    <row r="2" spans="1:24" ht="18.75" outlineLevel="1" x14ac:dyDescent="0.3">
      <c r="P2" s="53"/>
      <c r="Q2" s="53"/>
      <c r="R2" s="53"/>
      <c r="T2" s="9"/>
      <c r="U2" s="210" t="s">
        <v>11</v>
      </c>
      <c r="V2" s="210"/>
      <c r="W2" s="210"/>
    </row>
    <row r="3" spans="1:24" ht="18.75" outlineLevel="1" x14ac:dyDescent="0.3">
      <c r="P3" s="53"/>
      <c r="Q3" s="53"/>
      <c r="R3" s="53"/>
      <c r="T3" s="9"/>
      <c r="U3" s="210" t="s">
        <v>177</v>
      </c>
      <c r="V3" s="210"/>
      <c r="W3" s="210"/>
    </row>
    <row r="4" spans="1:24" ht="18.75" customHeight="1" outlineLevel="1" x14ac:dyDescent="0.25">
      <c r="P4" s="53"/>
      <c r="Q4" s="53"/>
      <c r="R4" s="53"/>
      <c r="T4" s="55"/>
      <c r="U4" s="211" t="s">
        <v>88</v>
      </c>
      <c r="V4" s="211"/>
      <c r="W4" s="211"/>
    </row>
    <row r="5" spans="1:24" ht="18.75" outlineLevel="1" x14ac:dyDescent="0.25">
      <c r="P5" s="53"/>
      <c r="Q5" s="53"/>
      <c r="R5" s="53"/>
      <c r="T5" s="56"/>
      <c r="U5" s="212" t="s">
        <v>178</v>
      </c>
      <c r="V5" s="212"/>
      <c r="W5" s="212"/>
    </row>
    <row r="6" spans="1:24" ht="18.75" outlineLevel="1" x14ac:dyDescent="0.3">
      <c r="P6" s="10"/>
      <c r="Q6" s="10"/>
      <c r="R6" s="10"/>
      <c r="S6" s="57"/>
      <c r="T6" s="57"/>
      <c r="U6" s="208"/>
      <c r="V6" s="208"/>
      <c r="W6" s="208"/>
    </row>
    <row r="7" spans="1:24" ht="18.75" outlineLevel="1" x14ac:dyDescent="0.25">
      <c r="P7" s="10"/>
      <c r="Q7" s="10"/>
      <c r="R7" s="10"/>
      <c r="T7" s="58"/>
      <c r="U7" s="213" t="s">
        <v>12</v>
      </c>
      <c r="V7" s="213"/>
      <c r="W7" s="213"/>
    </row>
    <row r="8" spans="1:24" ht="18" customHeight="1" outlineLevel="1" x14ac:dyDescent="0.3">
      <c r="P8" s="214" t="s">
        <v>191</v>
      </c>
      <c r="Q8" s="214"/>
      <c r="R8" s="214"/>
      <c r="S8" s="214"/>
      <c r="T8" s="214"/>
      <c r="U8" s="214"/>
      <c r="V8" s="214"/>
      <c r="W8" s="214"/>
    </row>
    <row r="9" spans="1:24" ht="18.75" outlineLevel="1" x14ac:dyDescent="0.3">
      <c r="P9" s="10"/>
      <c r="Q9" s="10"/>
      <c r="R9" s="10"/>
      <c r="S9" s="57"/>
      <c r="T9" s="57"/>
      <c r="U9" s="57"/>
      <c r="V9" s="57"/>
      <c r="W9" s="59" t="s">
        <v>13</v>
      </c>
    </row>
    <row r="10" spans="1:24" ht="22.5" x14ac:dyDescent="0.25">
      <c r="A10" s="215" t="s">
        <v>103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50"/>
    </row>
    <row r="11" spans="1:24" ht="22.5" x14ac:dyDescent="0.25">
      <c r="A11" s="215" t="s">
        <v>212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50"/>
    </row>
    <row r="12" spans="1:24" s="29" customFormat="1" ht="22.5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60"/>
      <c r="R12" s="60"/>
      <c r="S12" s="60"/>
      <c r="T12" s="60"/>
      <c r="U12" s="60"/>
      <c r="V12" s="60"/>
      <c r="W12" s="60"/>
      <c r="X12" s="39"/>
    </row>
    <row r="13" spans="1:24" s="29" customFormat="1" ht="19.5" thickBot="1" x14ac:dyDescent="0.3">
      <c r="A13" s="14"/>
      <c r="B13" s="4"/>
      <c r="C13" s="52"/>
      <c r="D13" s="8"/>
      <c r="E13" s="8"/>
      <c r="F13" s="8"/>
      <c r="G13" s="8"/>
      <c r="H13" s="8"/>
      <c r="I13" s="8"/>
      <c r="J13" s="61"/>
      <c r="K13" s="8"/>
      <c r="L13" s="8"/>
      <c r="M13" s="8"/>
      <c r="N13" s="8"/>
      <c r="O13" s="8"/>
      <c r="P13" s="8"/>
      <c r="Q13" s="62"/>
      <c r="R13" s="30"/>
      <c r="S13" s="30"/>
      <c r="T13" s="30"/>
      <c r="U13" s="31"/>
      <c r="V13" s="30"/>
      <c r="W13" s="30"/>
      <c r="X13" s="40"/>
    </row>
    <row r="14" spans="1:24" ht="69.75" customHeight="1" x14ac:dyDescent="0.25">
      <c r="A14" s="216" t="s">
        <v>0</v>
      </c>
      <c r="B14" s="218" t="s">
        <v>1</v>
      </c>
      <c r="C14" s="218" t="s">
        <v>183</v>
      </c>
      <c r="D14" s="218" t="s">
        <v>101</v>
      </c>
      <c r="E14" s="218" t="s">
        <v>95</v>
      </c>
      <c r="F14" s="218" t="s">
        <v>93</v>
      </c>
      <c r="G14" s="218" t="s">
        <v>94</v>
      </c>
      <c r="H14" s="218" t="s">
        <v>96</v>
      </c>
      <c r="I14" s="218" t="s">
        <v>92</v>
      </c>
      <c r="J14" s="63" t="s">
        <v>213</v>
      </c>
      <c r="K14" s="222" t="s">
        <v>4</v>
      </c>
      <c r="L14" s="223"/>
      <c r="M14" s="223"/>
      <c r="N14" s="223"/>
      <c r="O14" s="223"/>
      <c r="P14" s="224"/>
      <c r="Q14" s="63" t="s">
        <v>5</v>
      </c>
      <c r="R14" s="222" t="s">
        <v>5</v>
      </c>
      <c r="S14" s="223"/>
      <c r="T14" s="223"/>
      <c r="U14" s="223"/>
      <c r="V14" s="223"/>
      <c r="W14" s="225"/>
    </row>
    <row r="15" spans="1:24" ht="95.25" customHeight="1" x14ac:dyDescent="0.25">
      <c r="A15" s="217"/>
      <c r="B15" s="219"/>
      <c r="C15" s="219"/>
      <c r="D15" s="219"/>
      <c r="E15" s="219"/>
      <c r="F15" s="219"/>
      <c r="G15" s="219"/>
      <c r="H15" s="219"/>
      <c r="I15" s="219"/>
      <c r="J15" s="13" t="s">
        <v>100</v>
      </c>
      <c r="K15" s="13" t="s">
        <v>214</v>
      </c>
      <c r="L15" s="13" t="s">
        <v>215</v>
      </c>
      <c r="M15" s="13" t="s">
        <v>216</v>
      </c>
      <c r="N15" s="13" t="s">
        <v>217</v>
      </c>
      <c r="O15" s="13" t="s">
        <v>218</v>
      </c>
      <c r="P15" s="13" t="s">
        <v>219</v>
      </c>
      <c r="Q15" s="64" t="s">
        <v>100</v>
      </c>
      <c r="R15" s="13" t="s">
        <v>214</v>
      </c>
      <c r="S15" s="13" t="s">
        <v>215</v>
      </c>
      <c r="T15" s="13" t="s">
        <v>216</v>
      </c>
      <c r="U15" s="13" t="s">
        <v>217</v>
      </c>
      <c r="V15" s="13" t="s">
        <v>218</v>
      </c>
      <c r="W15" s="28" t="s">
        <v>219</v>
      </c>
      <c r="X15" s="41"/>
    </row>
    <row r="16" spans="1:24" ht="49.5" customHeight="1" x14ac:dyDescent="0.25">
      <c r="A16" s="65"/>
      <c r="B16" s="66"/>
      <c r="C16" s="66"/>
      <c r="D16" s="15" t="s">
        <v>2</v>
      </c>
      <c r="E16" s="13" t="s">
        <v>91</v>
      </c>
      <c r="F16" s="13"/>
      <c r="G16" s="13"/>
      <c r="H16" s="13" t="s">
        <v>3</v>
      </c>
      <c r="I16" s="13" t="s">
        <v>3</v>
      </c>
      <c r="J16" s="13" t="s">
        <v>91</v>
      </c>
      <c r="K16" s="13" t="s">
        <v>91</v>
      </c>
      <c r="L16" s="13" t="s">
        <v>91</v>
      </c>
      <c r="M16" s="13" t="s">
        <v>91</v>
      </c>
      <c r="N16" s="13" t="s">
        <v>91</v>
      </c>
      <c r="O16" s="13" t="s">
        <v>91</v>
      </c>
      <c r="P16" s="13" t="s">
        <v>91</v>
      </c>
      <c r="Q16" s="13" t="s">
        <v>3</v>
      </c>
      <c r="R16" s="13" t="s">
        <v>3</v>
      </c>
      <c r="S16" s="13" t="s">
        <v>3</v>
      </c>
      <c r="T16" s="13" t="s">
        <v>3</v>
      </c>
      <c r="U16" s="13" t="s">
        <v>3</v>
      </c>
      <c r="V16" s="13" t="s">
        <v>3</v>
      </c>
      <c r="W16" s="28" t="s">
        <v>3</v>
      </c>
      <c r="X16" s="42"/>
    </row>
    <row r="17" spans="1:37" ht="57.75" customHeight="1" x14ac:dyDescent="0.3">
      <c r="A17" s="67"/>
      <c r="B17" s="15" t="s">
        <v>6</v>
      </c>
      <c r="C17" s="15"/>
      <c r="D17" s="68"/>
      <c r="E17" s="13" t="s">
        <v>381</v>
      </c>
      <c r="F17" s="68"/>
      <c r="G17" s="205"/>
      <c r="H17" s="69"/>
      <c r="I17" s="69"/>
      <c r="J17" s="92" t="s">
        <v>367</v>
      </c>
      <c r="K17" s="70" t="s">
        <v>382</v>
      </c>
      <c r="L17" s="70" t="s">
        <v>283</v>
      </c>
      <c r="M17" s="70" t="s">
        <v>302</v>
      </c>
      <c r="N17" s="70" t="s">
        <v>303</v>
      </c>
      <c r="O17" s="70" t="s">
        <v>304</v>
      </c>
      <c r="P17" s="70" t="s">
        <v>383</v>
      </c>
      <c r="Q17" s="69">
        <f t="shared" ref="Q17:W17" si="0">Q18+Q60</f>
        <v>410.63562000000002</v>
      </c>
      <c r="R17" s="69">
        <f t="shared" si="0"/>
        <v>753.68088553000018</v>
      </c>
      <c r="S17" s="69">
        <f t="shared" si="0"/>
        <v>532.10177911160008</v>
      </c>
      <c r="T17" s="69">
        <f t="shared" si="0"/>
        <v>728.350233</v>
      </c>
      <c r="U17" s="69">
        <f t="shared" si="0"/>
        <v>563.25299999999993</v>
      </c>
      <c r="V17" s="69">
        <f t="shared" si="0"/>
        <v>568.27499999999986</v>
      </c>
      <c r="W17" s="71">
        <f t="shared" si="0"/>
        <v>3145.6608976416001</v>
      </c>
      <c r="X17" s="42"/>
    </row>
    <row r="18" spans="1:37" ht="75" customHeight="1" x14ac:dyDescent="0.3">
      <c r="A18" s="67">
        <v>1</v>
      </c>
      <c r="B18" s="13" t="s">
        <v>7</v>
      </c>
      <c r="C18" s="13"/>
      <c r="D18" s="68"/>
      <c r="E18" s="13" t="str">
        <f>E19</f>
        <v>152,2 МВА
39,5 км</v>
      </c>
      <c r="F18" s="68"/>
      <c r="G18" s="68"/>
      <c r="H18" s="69"/>
      <c r="I18" s="69"/>
      <c r="J18" s="92" t="str">
        <f>J19</f>
        <v>62,2 МВА
24,0 км</v>
      </c>
      <c r="K18" s="13" t="str">
        <f>K19</f>
        <v>4,12 МВА 
6,7 км</v>
      </c>
      <c r="L18" s="13" t="str">
        <f>L19</f>
        <v>52,52 МВА 
8,2 км</v>
      </c>
      <c r="M18" s="13" t="str">
        <f>M19</f>
        <v>4,52 МВА  
8,2 км</v>
      </c>
      <c r="N18" s="13" t="str">
        <f>N19</f>
        <v>86,52 МВА 
8,2 км</v>
      </c>
      <c r="O18" s="13" t="str">
        <f t="shared" ref="O18" si="1">O19</f>
        <v>4,52 МВА 
8,2 км</v>
      </c>
      <c r="P18" s="13" t="str">
        <f>P19</f>
        <v>152,2 МВА 
39,5 км</v>
      </c>
      <c r="Q18" s="69">
        <f t="shared" ref="Q18:W18" si="2">Q19+Q47</f>
        <v>182.56961002000003</v>
      </c>
      <c r="R18" s="69">
        <f t="shared" si="2"/>
        <v>338.79061753000008</v>
      </c>
      <c r="S18" s="69">
        <f t="shared" si="2"/>
        <v>365.11976619760003</v>
      </c>
      <c r="T18" s="69">
        <f t="shared" si="2"/>
        <v>625.63705684761203</v>
      </c>
      <c r="U18" s="69">
        <f t="shared" si="2"/>
        <v>397.82141244921166</v>
      </c>
      <c r="V18" s="69">
        <f t="shared" si="2"/>
        <v>220.55292036927148</v>
      </c>
      <c r="W18" s="71">
        <f t="shared" si="2"/>
        <v>1947.921773393695</v>
      </c>
      <c r="X18" s="42"/>
    </row>
    <row r="19" spans="1:37" ht="59.25" customHeight="1" x14ac:dyDescent="0.35">
      <c r="A19" s="72" t="s">
        <v>9</v>
      </c>
      <c r="B19" s="13" t="s">
        <v>8</v>
      </c>
      <c r="C19" s="13"/>
      <c r="D19" s="68"/>
      <c r="E19" s="13" t="s">
        <v>296</v>
      </c>
      <c r="F19" s="73"/>
      <c r="G19" s="68"/>
      <c r="H19" s="69"/>
      <c r="I19" s="69"/>
      <c r="J19" s="75" t="s">
        <v>301</v>
      </c>
      <c r="K19" s="13" t="s">
        <v>284</v>
      </c>
      <c r="L19" s="13" t="s">
        <v>285</v>
      </c>
      <c r="M19" s="13" t="s">
        <v>286</v>
      </c>
      <c r="N19" s="13" t="s">
        <v>287</v>
      </c>
      <c r="O19" s="13" t="s">
        <v>288</v>
      </c>
      <c r="P19" s="13" t="s">
        <v>289</v>
      </c>
      <c r="Q19" s="69">
        <f>SUM(Q20:Q34)</f>
        <v>117.61561002000001</v>
      </c>
      <c r="R19" s="69">
        <f>SUM(R20:R33)</f>
        <v>208.95593016000004</v>
      </c>
      <c r="S19" s="69">
        <f t="shared" ref="S19:V19" si="3">SUM(S20:S33)</f>
        <v>257.90100954960002</v>
      </c>
      <c r="T19" s="69">
        <f t="shared" si="3"/>
        <v>315.44547387326537</v>
      </c>
      <c r="U19" s="69">
        <f t="shared" si="3"/>
        <v>276.02231316867619</v>
      </c>
      <c r="V19" s="69">
        <f t="shared" si="3"/>
        <v>128.37040213793779</v>
      </c>
      <c r="W19" s="71">
        <f>SUM(W20:W33)</f>
        <v>1186.6951288894793</v>
      </c>
      <c r="X19" s="42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</row>
    <row r="20" spans="1:37" ht="94.5" customHeight="1" x14ac:dyDescent="0.5">
      <c r="A20" s="72" t="s">
        <v>14</v>
      </c>
      <c r="B20" s="74" t="s">
        <v>89</v>
      </c>
      <c r="C20" s="75" t="s">
        <v>305</v>
      </c>
      <c r="D20" s="75"/>
      <c r="E20" s="75"/>
      <c r="F20" s="76">
        <v>2020</v>
      </c>
      <c r="G20" s="76">
        <v>2024</v>
      </c>
      <c r="H20" s="69"/>
      <c r="I20" s="69"/>
      <c r="J20" s="75" t="s">
        <v>300</v>
      </c>
      <c r="K20" s="13"/>
      <c r="L20" s="13"/>
      <c r="M20" s="13"/>
      <c r="N20" s="13"/>
      <c r="O20" s="13"/>
      <c r="P20" s="77"/>
      <c r="Q20" s="78">
        <v>31.638473269999999</v>
      </c>
      <c r="R20" s="69"/>
      <c r="S20" s="69"/>
      <c r="T20" s="69"/>
      <c r="U20" s="69"/>
      <c r="V20" s="69"/>
      <c r="W20" s="71"/>
      <c r="X20" s="43"/>
      <c r="AA20" s="204"/>
      <c r="AB20" s="204"/>
      <c r="AC20" s="204"/>
      <c r="AD20" s="204"/>
      <c r="AE20" s="204"/>
      <c r="AF20" s="204"/>
      <c r="AG20" s="207"/>
      <c r="AH20" s="207"/>
      <c r="AI20" s="207"/>
      <c r="AJ20" s="207"/>
      <c r="AK20" s="207"/>
    </row>
    <row r="21" spans="1:37" ht="107.25" customHeight="1" x14ac:dyDescent="0.35">
      <c r="A21" s="72" t="s">
        <v>17</v>
      </c>
      <c r="B21" s="74" t="s">
        <v>306</v>
      </c>
      <c r="C21" s="75" t="s">
        <v>307</v>
      </c>
      <c r="D21" s="75" t="s">
        <v>207</v>
      </c>
      <c r="E21" s="75" t="str">
        <f>P21</f>
        <v>12,6 МВА 
16 км</v>
      </c>
      <c r="F21" s="76">
        <v>2025</v>
      </c>
      <c r="G21" s="76">
        <v>2029</v>
      </c>
      <c r="H21" s="78"/>
      <c r="I21" s="79"/>
      <c r="J21" s="78"/>
      <c r="K21" s="75" t="s">
        <v>272</v>
      </c>
      <c r="L21" s="75" t="s">
        <v>272</v>
      </c>
      <c r="M21" s="75" t="s">
        <v>272</v>
      </c>
      <c r="N21" s="75" t="s">
        <v>272</v>
      </c>
      <c r="O21" s="75" t="s">
        <v>272</v>
      </c>
      <c r="P21" s="75" t="s">
        <v>273</v>
      </c>
      <c r="Q21" s="78"/>
      <c r="R21" s="80">
        <v>33.6117998</v>
      </c>
      <c r="S21" s="80">
        <v>35.023495391600001</v>
      </c>
      <c r="T21" s="80">
        <v>36.494482198047201</v>
      </c>
      <c r="U21" s="80">
        <v>38.027250450365187</v>
      </c>
      <c r="V21" s="80">
        <v>39.62439496928053</v>
      </c>
      <c r="W21" s="81">
        <f>R21+S21+T21+U21+V21</f>
        <v>182.78142280929291</v>
      </c>
      <c r="AA21" s="204"/>
      <c r="AB21" s="204"/>
      <c r="AC21" s="204"/>
      <c r="AD21" s="204"/>
      <c r="AE21" s="204"/>
      <c r="AF21" s="204"/>
    </row>
    <row r="22" spans="1:37" ht="115.5" customHeight="1" x14ac:dyDescent="0.35">
      <c r="A22" s="72" t="s">
        <v>19</v>
      </c>
      <c r="B22" s="74" t="s">
        <v>308</v>
      </c>
      <c r="C22" s="75" t="s">
        <v>309</v>
      </c>
      <c r="D22" s="75" t="s">
        <v>207</v>
      </c>
      <c r="E22" s="75" t="str">
        <f t="shared" ref="E22:E24" si="4">P22</f>
        <v>4 МВА 
11 км</v>
      </c>
      <c r="F22" s="76">
        <v>2025</v>
      </c>
      <c r="G22" s="76">
        <v>2029</v>
      </c>
      <c r="H22" s="78"/>
      <c r="I22" s="79"/>
      <c r="J22" s="78"/>
      <c r="K22" s="75" t="s">
        <v>261</v>
      </c>
      <c r="L22" s="75" t="s">
        <v>261</v>
      </c>
      <c r="M22" s="75" t="s">
        <v>261</v>
      </c>
      <c r="N22" s="75" t="s">
        <v>261</v>
      </c>
      <c r="O22" s="75" t="s">
        <v>261</v>
      </c>
      <c r="P22" s="75" t="s">
        <v>262</v>
      </c>
      <c r="Q22" s="78"/>
      <c r="R22" s="80">
        <v>10.898659800000001</v>
      </c>
      <c r="S22" s="80">
        <v>11.356403511600002</v>
      </c>
      <c r="T22" s="80">
        <v>11.833372459087203</v>
      </c>
      <c r="U22" s="80">
        <v>12.330374102368866</v>
      </c>
      <c r="V22" s="80">
        <v>12.848249814668359</v>
      </c>
      <c r="W22" s="81">
        <f>R22+S22+T22+U22+V22</f>
        <v>59.267059687724426</v>
      </c>
      <c r="AA22" s="204"/>
      <c r="AB22" s="204"/>
      <c r="AC22" s="204"/>
      <c r="AD22" s="204"/>
      <c r="AE22" s="204"/>
      <c r="AF22" s="204"/>
    </row>
    <row r="23" spans="1:37" ht="88.5" customHeight="1" x14ac:dyDescent="0.35">
      <c r="A23" s="72" t="s">
        <v>20</v>
      </c>
      <c r="B23" s="74" t="s">
        <v>18</v>
      </c>
      <c r="C23" s="75" t="s">
        <v>310</v>
      </c>
      <c r="D23" s="75"/>
      <c r="E23" s="75"/>
      <c r="F23" s="76">
        <v>2020</v>
      </c>
      <c r="G23" s="76">
        <v>2024</v>
      </c>
      <c r="H23" s="78"/>
      <c r="I23" s="79"/>
      <c r="J23" s="75" t="s">
        <v>368</v>
      </c>
      <c r="K23" s="75"/>
      <c r="L23" s="75"/>
      <c r="M23" s="75"/>
      <c r="N23" s="75"/>
      <c r="O23" s="75"/>
      <c r="P23" s="75"/>
      <c r="Q23" s="82">
        <v>2</v>
      </c>
      <c r="R23" s="80"/>
      <c r="S23" s="80"/>
      <c r="T23" s="80"/>
      <c r="U23" s="80"/>
      <c r="V23" s="80"/>
      <c r="W23" s="81"/>
      <c r="AA23" s="204"/>
      <c r="AB23" s="204"/>
      <c r="AC23" s="204"/>
      <c r="AD23" s="204"/>
      <c r="AE23" s="204"/>
      <c r="AF23" s="204"/>
    </row>
    <row r="24" spans="1:37" ht="88.5" customHeight="1" x14ac:dyDescent="0.35">
      <c r="A24" s="72" t="s">
        <v>173</v>
      </c>
      <c r="B24" s="74" t="s">
        <v>311</v>
      </c>
      <c r="C24" s="75" t="s">
        <v>312</v>
      </c>
      <c r="D24" s="75" t="s">
        <v>207</v>
      </c>
      <c r="E24" s="75" t="str">
        <f t="shared" si="4"/>
        <v>2 МВА 
5,5 км</v>
      </c>
      <c r="F24" s="76">
        <v>2025</v>
      </c>
      <c r="G24" s="76">
        <v>2029</v>
      </c>
      <c r="H24" s="78"/>
      <c r="I24" s="79"/>
      <c r="J24" s="82"/>
      <c r="K24" s="75" t="s">
        <v>263</v>
      </c>
      <c r="L24" s="75" t="s">
        <v>263</v>
      </c>
      <c r="M24" s="75" t="s">
        <v>263</v>
      </c>
      <c r="N24" s="75" t="s">
        <v>263</v>
      </c>
      <c r="O24" s="75" t="s">
        <v>263</v>
      </c>
      <c r="P24" s="75" t="s">
        <v>264</v>
      </c>
      <c r="Q24" s="82"/>
      <c r="R24" s="80">
        <v>5.4493299000000004</v>
      </c>
      <c r="S24" s="80">
        <v>5.6782017558000009</v>
      </c>
      <c r="T24" s="80">
        <v>5.9166862295436013</v>
      </c>
      <c r="U24" s="80">
        <v>6.1651870511844331</v>
      </c>
      <c r="V24" s="80">
        <v>6.4241249073341793</v>
      </c>
      <c r="W24" s="81">
        <f>R24+S24+T24+U24+V24</f>
        <v>29.633529843862213</v>
      </c>
      <c r="AA24" s="204"/>
      <c r="AB24" s="204"/>
      <c r="AC24" s="204"/>
      <c r="AD24" s="204"/>
      <c r="AE24" s="204"/>
      <c r="AF24" s="204"/>
    </row>
    <row r="25" spans="1:37" ht="103.5" customHeight="1" x14ac:dyDescent="0.35">
      <c r="A25" s="72" t="s">
        <v>22</v>
      </c>
      <c r="B25" s="74" t="s">
        <v>313</v>
      </c>
      <c r="C25" s="75" t="s">
        <v>314</v>
      </c>
      <c r="D25" s="75" t="s">
        <v>207</v>
      </c>
      <c r="E25" s="75" t="str">
        <f>P25</f>
        <v>1,6 МВА 
6 км</v>
      </c>
      <c r="F25" s="76">
        <v>2025</v>
      </c>
      <c r="G25" s="76">
        <v>2029</v>
      </c>
      <c r="H25" s="78"/>
      <c r="I25" s="79"/>
      <c r="J25" s="80"/>
      <c r="K25" s="75" t="s">
        <v>265</v>
      </c>
      <c r="L25" s="75" t="s">
        <v>274</v>
      </c>
      <c r="M25" s="75" t="s">
        <v>274</v>
      </c>
      <c r="N25" s="75" t="s">
        <v>274</v>
      </c>
      <c r="O25" s="75" t="s">
        <v>274</v>
      </c>
      <c r="P25" s="75" t="s">
        <v>275</v>
      </c>
      <c r="Q25" s="80"/>
      <c r="R25" s="80">
        <v>3.5</v>
      </c>
      <c r="S25" s="80">
        <v>10.244745915799999</v>
      </c>
      <c r="T25" s="80">
        <v>10.675025244263599</v>
      </c>
      <c r="U25" s="80">
        <v>11.123376304522671</v>
      </c>
      <c r="V25" s="80">
        <v>11.590558109312623</v>
      </c>
      <c r="W25" s="81">
        <f>R25+S25+T25+U25+V25</f>
        <v>47.133705573898894</v>
      </c>
      <c r="AA25" s="203"/>
      <c r="AB25" s="203"/>
      <c r="AC25" s="203"/>
      <c r="AD25" s="203"/>
      <c r="AE25" s="203"/>
      <c r="AF25" s="203"/>
    </row>
    <row r="26" spans="1:37" s="23" customFormat="1" ht="83.25" customHeight="1" x14ac:dyDescent="0.35">
      <c r="A26" s="72" t="s">
        <v>172</v>
      </c>
      <c r="B26" s="83" t="s">
        <v>174</v>
      </c>
      <c r="C26" s="75" t="s">
        <v>315</v>
      </c>
      <c r="D26" s="75" t="s">
        <v>15</v>
      </c>
      <c r="E26" s="75" t="s">
        <v>181</v>
      </c>
      <c r="F26" s="76">
        <v>2024</v>
      </c>
      <c r="G26" s="76">
        <v>2026</v>
      </c>
      <c r="H26" s="78"/>
      <c r="I26" s="84"/>
      <c r="J26" s="80"/>
      <c r="K26" s="75"/>
      <c r="L26" s="75" t="s">
        <v>181</v>
      </c>
      <c r="M26" s="85"/>
      <c r="N26" s="85"/>
      <c r="O26" s="75"/>
      <c r="P26" s="75" t="s">
        <v>220</v>
      </c>
      <c r="Q26" s="80">
        <v>8.8000000000000007</v>
      </c>
      <c r="R26" s="80">
        <v>112.68011126</v>
      </c>
      <c r="S26" s="80">
        <v>22.203888739999982</v>
      </c>
      <c r="T26" s="86"/>
      <c r="U26" s="87"/>
      <c r="V26" s="80"/>
      <c r="W26" s="81">
        <f>R26+S26+T26+U26+V26</f>
        <v>134.88399999999999</v>
      </c>
      <c r="X26" s="44"/>
      <c r="AA26" s="206"/>
      <c r="AB26" s="206"/>
      <c r="AC26" s="206"/>
      <c r="AD26" s="206"/>
      <c r="AE26" s="206"/>
      <c r="AF26" s="206"/>
    </row>
    <row r="27" spans="1:37" s="23" customFormat="1" ht="87" customHeight="1" x14ac:dyDescent="0.35">
      <c r="A27" s="72" t="s">
        <v>190</v>
      </c>
      <c r="B27" s="74" t="s">
        <v>108</v>
      </c>
      <c r="C27" s="75" t="s">
        <v>316</v>
      </c>
      <c r="D27" s="75"/>
      <c r="E27" s="75"/>
      <c r="F27" s="75">
        <v>2019</v>
      </c>
      <c r="G27" s="75">
        <v>2024</v>
      </c>
      <c r="H27" s="78"/>
      <c r="I27" s="88"/>
      <c r="J27" s="75" t="s">
        <v>162</v>
      </c>
      <c r="K27" s="75"/>
      <c r="L27" s="85"/>
      <c r="M27" s="85"/>
      <c r="N27" s="85"/>
      <c r="O27" s="75"/>
      <c r="P27" s="75"/>
      <c r="Q27" s="80">
        <v>72.147136750000001</v>
      </c>
      <c r="R27" s="80"/>
      <c r="S27" s="86"/>
      <c r="T27" s="86"/>
      <c r="U27" s="87"/>
      <c r="V27" s="80"/>
      <c r="W27" s="81"/>
      <c r="X27" s="45"/>
      <c r="AA27" s="206"/>
      <c r="AB27" s="206"/>
      <c r="AC27" s="206"/>
      <c r="AD27" s="206"/>
      <c r="AE27" s="206"/>
      <c r="AF27" s="206"/>
    </row>
    <row r="28" spans="1:37" s="23" customFormat="1" ht="105" customHeight="1" x14ac:dyDescent="0.35">
      <c r="A28" s="72" t="s">
        <v>194</v>
      </c>
      <c r="B28" s="89" t="s">
        <v>317</v>
      </c>
      <c r="C28" s="90" t="s">
        <v>318</v>
      </c>
      <c r="D28" s="75" t="s">
        <v>207</v>
      </c>
      <c r="E28" s="75" t="s">
        <v>221</v>
      </c>
      <c r="F28" s="76">
        <v>2025</v>
      </c>
      <c r="G28" s="76">
        <v>2028</v>
      </c>
      <c r="H28" s="78"/>
      <c r="I28" s="91"/>
      <c r="J28" s="80"/>
      <c r="K28" s="85"/>
      <c r="L28" s="85"/>
      <c r="M28" s="85"/>
      <c r="N28" s="75" t="s">
        <v>221</v>
      </c>
      <c r="O28" s="75"/>
      <c r="P28" s="75" t="str">
        <f>N28</f>
        <v>50 МВА</v>
      </c>
      <c r="Q28" s="80"/>
      <c r="R28" s="80">
        <v>1</v>
      </c>
      <c r="S28" s="80">
        <v>72.28149160000001</v>
      </c>
      <c r="T28" s="80">
        <v>92.583004241000012</v>
      </c>
      <c r="U28" s="80">
        <v>16.343509776999994</v>
      </c>
      <c r="V28" s="25"/>
      <c r="W28" s="81">
        <f>SUM(R28:V28)</f>
        <v>182.20800561800002</v>
      </c>
      <c r="X28" s="46"/>
      <c r="AA28" s="206"/>
      <c r="AB28" s="206"/>
      <c r="AC28" s="206"/>
      <c r="AD28" s="206"/>
      <c r="AE28" s="206"/>
      <c r="AF28" s="206"/>
    </row>
    <row r="29" spans="1:37" s="23" customFormat="1" ht="128.25" customHeight="1" x14ac:dyDescent="0.25">
      <c r="A29" s="72" t="s">
        <v>222</v>
      </c>
      <c r="B29" s="74" t="s">
        <v>179</v>
      </c>
      <c r="C29" s="75" t="s">
        <v>319</v>
      </c>
      <c r="D29" s="75"/>
      <c r="E29" s="75"/>
      <c r="F29" s="76">
        <v>2023</v>
      </c>
      <c r="G29" s="76">
        <v>2024</v>
      </c>
      <c r="H29" s="78"/>
      <c r="I29" s="91"/>
      <c r="J29" s="75" t="s">
        <v>180</v>
      </c>
      <c r="K29" s="85"/>
      <c r="L29" s="85"/>
      <c r="M29" s="85"/>
      <c r="N29" s="75"/>
      <c r="O29" s="75"/>
      <c r="P29" s="75"/>
      <c r="Q29" s="80">
        <v>0.43</v>
      </c>
      <c r="R29" s="80"/>
      <c r="S29" s="80"/>
      <c r="T29" s="80"/>
      <c r="U29" s="80"/>
      <c r="V29" s="92"/>
      <c r="W29" s="81"/>
      <c r="X29" s="47"/>
    </row>
    <row r="30" spans="1:37" ht="115.5" customHeight="1" x14ac:dyDescent="0.25">
      <c r="A30" s="72" t="s">
        <v>223</v>
      </c>
      <c r="B30" s="74" t="s">
        <v>320</v>
      </c>
      <c r="C30" s="75" t="s">
        <v>321</v>
      </c>
      <c r="D30" s="75" t="s">
        <v>207</v>
      </c>
      <c r="E30" s="75" t="str">
        <f>P30</f>
        <v>2 МВА 
1 км</v>
      </c>
      <c r="F30" s="76">
        <v>2025</v>
      </c>
      <c r="G30" s="76">
        <v>2029</v>
      </c>
      <c r="H30" s="92"/>
      <c r="I30" s="93"/>
      <c r="J30" s="92"/>
      <c r="K30" s="75" t="s">
        <v>224</v>
      </c>
      <c r="L30" s="75" t="s">
        <v>224</v>
      </c>
      <c r="M30" s="75" t="s">
        <v>224</v>
      </c>
      <c r="N30" s="75" t="s">
        <v>224</v>
      </c>
      <c r="O30" s="75" t="s">
        <v>224</v>
      </c>
      <c r="P30" s="75" t="s">
        <v>225</v>
      </c>
      <c r="Q30" s="92"/>
      <c r="R30" s="92">
        <v>2.6760294</v>
      </c>
      <c r="S30" s="92">
        <v>2.7884226348000003</v>
      </c>
      <c r="T30" s="92">
        <v>2.9055363854616005</v>
      </c>
      <c r="U30" s="92">
        <v>3.0275689136509878</v>
      </c>
      <c r="V30" s="92">
        <v>3.1547268080243294</v>
      </c>
      <c r="W30" s="81">
        <f t="shared" ref="W30:W33" si="5">R30+S30+T30+U30+V30</f>
        <v>14.552284141936919</v>
      </c>
    </row>
    <row r="31" spans="1:37" s="7" customFormat="1" ht="86.25" customHeight="1" x14ac:dyDescent="0.25">
      <c r="A31" s="72" t="s">
        <v>226</v>
      </c>
      <c r="B31" s="94" t="s">
        <v>208</v>
      </c>
      <c r="C31" s="95" t="s">
        <v>322</v>
      </c>
      <c r="D31" s="75" t="s">
        <v>207</v>
      </c>
      <c r="E31" s="75" t="s">
        <v>227</v>
      </c>
      <c r="F31" s="75">
        <v>2025</v>
      </c>
      <c r="G31" s="75">
        <v>2029</v>
      </c>
      <c r="H31" s="92"/>
      <c r="I31" s="96"/>
      <c r="J31" s="80"/>
      <c r="K31" s="75"/>
      <c r="L31" s="75"/>
      <c r="M31" s="75"/>
      <c r="N31" s="75" t="s">
        <v>227</v>
      </c>
      <c r="O31" s="75"/>
      <c r="P31" s="97" t="str">
        <f>N31</f>
        <v>32 МВА</v>
      </c>
      <c r="Q31" s="80"/>
      <c r="R31" s="92">
        <v>5</v>
      </c>
      <c r="S31" s="92">
        <v>15</v>
      </c>
      <c r="T31" s="80">
        <v>155.03736711586217</v>
      </c>
      <c r="U31" s="80">
        <v>189.0050465695841</v>
      </c>
      <c r="V31" s="80">
        <v>54.728347529317773</v>
      </c>
      <c r="W31" s="81">
        <f>SUM(R31:V31)</f>
        <v>418.77076121476404</v>
      </c>
      <c r="X31" s="48"/>
    </row>
    <row r="32" spans="1:37" s="7" customFormat="1" ht="95.25" customHeight="1" x14ac:dyDescent="0.25">
      <c r="A32" s="72" t="s">
        <v>228</v>
      </c>
      <c r="B32" s="74" t="s">
        <v>195</v>
      </c>
      <c r="C32" s="75" t="s">
        <v>323</v>
      </c>
      <c r="D32" s="75"/>
      <c r="E32" s="75"/>
      <c r="F32" s="75">
        <v>2024</v>
      </c>
      <c r="G32" s="75">
        <v>2024</v>
      </c>
      <c r="H32" s="92"/>
      <c r="I32" s="95"/>
      <c r="J32" s="80" t="s">
        <v>196</v>
      </c>
      <c r="K32" s="75"/>
      <c r="L32" s="75"/>
      <c r="M32" s="75"/>
      <c r="N32" s="75"/>
      <c r="O32" s="75"/>
      <c r="P32" s="97"/>
      <c r="Q32" s="80">
        <v>2.6</v>
      </c>
      <c r="R32" s="92"/>
      <c r="S32" s="80"/>
      <c r="T32" s="80"/>
      <c r="U32" s="80"/>
      <c r="V32" s="92"/>
      <c r="W32" s="81"/>
      <c r="X32" s="46"/>
    </row>
    <row r="33" spans="1:24" s="7" customFormat="1" ht="88.5" customHeight="1" x14ac:dyDescent="0.25">
      <c r="A33" s="72" t="s">
        <v>229</v>
      </c>
      <c r="B33" s="98" t="s">
        <v>324</v>
      </c>
      <c r="C33" s="95" t="s">
        <v>325</v>
      </c>
      <c r="D33" s="75" t="s">
        <v>207</v>
      </c>
      <c r="E33" s="75" t="s">
        <v>230</v>
      </c>
      <c r="F33" s="75">
        <v>2025</v>
      </c>
      <c r="G33" s="75">
        <v>2026</v>
      </c>
      <c r="H33" s="92"/>
      <c r="I33" s="79"/>
      <c r="J33" s="80"/>
      <c r="K33" s="75"/>
      <c r="L33" s="75" t="s">
        <v>230</v>
      </c>
      <c r="M33" s="75"/>
      <c r="N33" s="75"/>
      <c r="O33" s="75"/>
      <c r="P33" s="97" t="str">
        <f>L33</f>
        <v>40 МВА</v>
      </c>
      <c r="Q33" s="80"/>
      <c r="R33" s="92">
        <v>34.14</v>
      </c>
      <c r="S33" s="92">
        <v>83.324359999999999</v>
      </c>
      <c r="T33" s="80"/>
      <c r="U33" s="80"/>
      <c r="V33" s="92"/>
      <c r="W33" s="81">
        <f t="shared" si="5"/>
        <v>117.46436</v>
      </c>
      <c r="X33" s="39"/>
    </row>
    <row r="34" spans="1:24" ht="18.75" x14ac:dyDescent="0.25">
      <c r="A34" s="72" t="s">
        <v>23</v>
      </c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92"/>
      <c r="S34" s="92"/>
      <c r="T34" s="92"/>
      <c r="U34" s="92"/>
      <c r="V34" s="92"/>
      <c r="W34" s="99"/>
    </row>
    <row r="35" spans="1:24" ht="18.75" x14ac:dyDescent="0.25">
      <c r="A35" s="100" t="s">
        <v>25</v>
      </c>
      <c r="B35" s="101" t="s">
        <v>24</v>
      </c>
      <c r="C35" s="13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92"/>
      <c r="S35" s="92"/>
      <c r="T35" s="92"/>
      <c r="U35" s="92"/>
      <c r="V35" s="92"/>
      <c r="W35" s="99"/>
    </row>
    <row r="36" spans="1:24" ht="18.75" hidden="1" outlineLevel="1" x14ac:dyDescent="0.25">
      <c r="A36" s="72" t="s">
        <v>28</v>
      </c>
      <c r="B36" s="74" t="s">
        <v>26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92"/>
      <c r="S36" s="92"/>
      <c r="T36" s="92"/>
      <c r="U36" s="92"/>
      <c r="V36" s="92"/>
      <c r="W36" s="99"/>
    </row>
    <row r="37" spans="1:24" ht="18.75" hidden="1" outlineLevel="1" x14ac:dyDescent="0.25">
      <c r="A37" s="72" t="s">
        <v>29</v>
      </c>
      <c r="B37" s="74" t="s">
        <v>27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92"/>
      <c r="S37" s="92"/>
      <c r="T37" s="92"/>
      <c r="U37" s="92"/>
      <c r="V37" s="92"/>
      <c r="W37" s="99"/>
    </row>
    <row r="38" spans="1:24" ht="18.75" hidden="1" outlineLevel="1" x14ac:dyDescent="0.25">
      <c r="A38" s="72" t="s">
        <v>23</v>
      </c>
      <c r="B38" s="74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92"/>
      <c r="S38" s="92"/>
      <c r="T38" s="92"/>
      <c r="U38" s="92"/>
      <c r="V38" s="92"/>
      <c r="W38" s="99"/>
    </row>
    <row r="39" spans="1:24" ht="18.75" collapsed="1" x14ac:dyDescent="0.25">
      <c r="A39" s="100" t="s">
        <v>31</v>
      </c>
      <c r="B39" s="101" t="s">
        <v>30</v>
      </c>
      <c r="C39" s="13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92"/>
      <c r="S39" s="92"/>
      <c r="T39" s="92"/>
      <c r="U39" s="92"/>
      <c r="V39" s="92"/>
      <c r="W39" s="99"/>
    </row>
    <row r="40" spans="1:24" ht="18.75" hidden="1" outlineLevel="1" x14ac:dyDescent="0.25">
      <c r="A40" s="72" t="s">
        <v>28</v>
      </c>
      <c r="B40" s="74" t="s">
        <v>26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92"/>
      <c r="S40" s="92"/>
      <c r="T40" s="92"/>
      <c r="U40" s="92"/>
      <c r="V40" s="92"/>
      <c r="W40" s="99"/>
    </row>
    <row r="41" spans="1:24" ht="18.75" hidden="1" outlineLevel="1" x14ac:dyDescent="0.25">
      <c r="A41" s="72" t="s">
        <v>29</v>
      </c>
      <c r="B41" s="74" t="s">
        <v>27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92"/>
      <c r="S41" s="92"/>
      <c r="T41" s="92"/>
      <c r="U41" s="92"/>
      <c r="V41" s="92"/>
      <c r="W41" s="99"/>
    </row>
    <row r="42" spans="1:24" ht="18.75" hidden="1" outlineLevel="1" x14ac:dyDescent="0.25">
      <c r="A42" s="72" t="s">
        <v>23</v>
      </c>
      <c r="B42" s="74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92"/>
      <c r="S42" s="92"/>
      <c r="T42" s="92"/>
      <c r="U42" s="92"/>
      <c r="V42" s="92"/>
      <c r="W42" s="99"/>
    </row>
    <row r="43" spans="1:24" ht="37.5" collapsed="1" x14ac:dyDescent="0.25">
      <c r="A43" s="100" t="s">
        <v>33</v>
      </c>
      <c r="B43" s="101" t="s">
        <v>32</v>
      </c>
      <c r="C43" s="13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92"/>
      <c r="S43" s="92"/>
      <c r="T43" s="92"/>
      <c r="U43" s="92"/>
      <c r="V43" s="92"/>
      <c r="W43" s="99"/>
    </row>
    <row r="44" spans="1:24" ht="18.75" hidden="1" outlineLevel="1" x14ac:dyDescent="0.25">
      <c r="A44" s="72" t="s">
        <v>28</v>
      </c>
      <c r="B44" s="74" t="s">
        <v>26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92"/>
      <c r="S44" s="92"/>
      <c r="T44" s="92"/>
      <c r="U44" s="92"/>
      <c r="V44" s="92"/>
      <c r="W44" s="99"/>
    </row>
    <row r="45" spans="1:24" ht="18.75" hidden="1" outlineLevel="1" x14ac:dyDescent="0.25">
      <c r="A45" s="72" t="s">
        <v>29</v>
      </c>
      <c r="B45" s="74" t="s">
        <v>27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92"/>
      <c r="S45" s="92"/>
      <c r="T45" s="92"/>
      <c r="U45" s="92"/>
      <c r="V45" s="92"/>
      <c r="W45" s="99"/>
    </row>
    <row r="46" spans="1:24" ht="18.75" hidden="1" outlineLevel="1" x14ac:dyDescent="0.25">
      <c r="A46" s="72" t="s">
        <v>23</v>
      </c>
      <c r="B46" s="74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92"/>
      <c r="S46" s="92"/>
      <c r="T46" s="92"/>
      <c r="U46" s="92"/>
      <c r="V46" s="92"/>
      <c r="W46" s="99"/>
    </row>
    <row r="47" spans="1:24" ht="18.75" collapsed="1" x14ac:dyDescent="0.25">
      <c r="A47" s="100" t="s">
        <v>34</v>
      </c>
      <c r="B47" s="101" t="s">
        <v>35</v>
      </c>
      <c r="C47" s="13"/>
      <c r="D47" s="75"/>
      <c r="E47" s="75"/>
      <c r="F47" s="75"/>
      <c r="G47" s="75"/>
      <c r="H47" s="70"/>
      <c r="I47" s="70"/>
      <c r="J47" s="70"/>
      <c r="K47" s="92"/>
      <c r="L47" s="92"/>
      <c r="M47" s="92"/>
      <c r="N47" s="92"/>
      <c r="O47" s="92"/>
      <c r="P47" s="92"/>
      <c r="Q47" s="70">
        <f t="shared" ref="Q47:W47" si="6">SUM(Q48:Q59)</f>
        <v>64.954000000000008</v>
      </c>
      <c r="R47" s="70">
        <f t="shared" si="6"/>
        <v>129.83468737000001</v>
      </c>
      <c r="S47" s="70">
        <f t="shared" si="6"/>
        <v>107.218756648</v>
      </c>
      <c r="T47" s="70">
        <f t="shared" si="6"/>
        <v>310.19158297434672</v>
      </c>
      <c r="U47" s="70">
        <f t="shared" si="6"/>
        <v>121.79909928053547</v>
      </c>
      <c r="V47" s="70">
        <f t="shared" si="6"/>
        <v>92.182518231333702</v>
      </c>
      <c r="W47" s="102">
        <f t="shared" si="6"/>
        <v>761.22664450421576</v>
      </c>
    </row>
    <row r="48" spans="1:24" ht="25.5" customHeight="1" x14ac:dyDescent="0.25">
      <c r="A48" s="72" t="s">
        <v>37</v>
      </c>
      <c r="B48" s="74" t="s">
        <v>36</v>
      </c>
      <c r="C48" s="75" t="s">
        <v>326</v>
      </c>
      <c r="D48" s="75"/>
      <c r="E48" s="75"/>
      <c r="F48" s="76">
        <v>2020</v>
      </c>
      <c r="G48" s="76">
        <v>2024</v>
      </c>
      <c r="H48" s="70"/>
      <c r="I48" s="70"/>
      <c r="J48" s="70"/>
      <c r="K48" s="92"/>
      <c r="L48" s="92"/>
      <c r="M48" s="92"/>
      <c r="N48" s="92"/>
      <c r="O48" s="92"/>
      <c r="P48" s="103"/>
      <c r="Q48" s="92">
        <v>29.1</v>
      </c>
      <c r="R48" s="70"/>
      <c r="S48" s="70"/>
      <c r="T48" s="70"/>
      <c r="U48" s="70"/>
      <c r="V48" s="104"/>
      <c r="W48" s="102"/>
    </row>
    <row r="49" spans="1:24" ht="27" customHeight="1" x14ac:dyDescent="0.25">
      <c r="A49" s="72" t="s">
        <v>175</v>
      </c>
      <c r="B49" s="74" t="s">
        <v>36</v>
      </c>
      <c r="C49" s="75" t="s">
        <v>327</v>
      </c>
      <c r="D49" s="75"/>
      <c r="E49" s="75"/>
      <c r="F49" s="76">
        <v>2025</v>
      </c>
      <c r="G49" s="76">
        <v>2029</v>
      </c>
      <c r="H49" s="92"/>
      <c r="I49" s="79"/>
      <c r="J49" s="92"/>
      <c r="K49" s="92"/>
      <c r="L49" s="92"/>
      <c r="M49" s="92"/>
      <c r="N49" s="92"/>
      <c r="O49" s="92"/>
      <c r="P49" s="103"/>
      <c r="Q49" s="92"/>
      <c r="R49" s="78">
        <v>60.330931999999997</v>
      </c>
      <c r="S49" s="32">
        <v>62.229511000000002</v>
      </c>
      <c r="T49" s="32">
        <v>64.996765999999994</v>
      </c>
      <c r="U49" s="32">
        <v>66.625056000000001</v>
      </c>
      <c r="V49" s="33">
        <v>69.896224000000004</v>
      </c>
      <c r="W49" s="99">
        <f>R49+S49+T49+U49+V49</f>
        <v>324.07848899999999</v>
      </c>
    </row>
    <row r="50" spans="1:24" ht="27" customHeight="1" x14ac:dyDescent="0.25">
      <c r="A50" s="72" t="s">
        <v>176</v>
      </c>
      <c r="B50" s="74" t="s">
        <v>202</v>
      </c>
      <c r="C50" s="75" t="s">
        <v>328</v>
      </c>
      <c r="D50" s="75"/>
      <c r="E50" s="75"/>
      <c r="F50" s="76">
        <v>2024</v>
      </c>
      <c r="G50" s="76">
        <v>2024</v>
      </c>
      <c r="H50" s="92"/>
      <c r="I50" s="79"/>
      <c r="J50" s="92"/>
      <c r="K50" s="92"/>
      <c r="L50" s="92"/>
      <c r="M50" s="92"/>
      <c r="N50" s="92"/>
      <c r="O50" s="92"/>
      <c r="P50" s="103"/>
      <c r="Q50" s="92">
        <v>15.399999999999999</v>
      </c>
      <c r="R50" s="78"/>
      <c r="S50" s="32"/>
      <c r="T50" s="32"/>
      <c r="U50" s="32"/>
      <c r="V50" s="33"/>
      <c r="W50" s="99"/>
    </row>
    <row r="51" spans="1:24" ht="27" customHeight="1" x14ac:dyDescent="0.25">
      <c r="A51" s="72" t="s">
        <v>189</v>
      </c>
      <c r="B51" s="74" t="s">
        <v>329</v>
      </c>
      <c r="C51" s="75" t="s">
        <v>298</v>
      </c>
      <c r="D51" s="75"/>
      <c r="E51" s="75"/>
      <c r="F51" s="76">
        <v>2025</v>
      </c>
      <c r="G51" s="76">
        <v>2029</v>
      </c>
      <c r="H51" s="92"/>
      <c r="I51" s="79"/>
      <c r="J51" s="92"/>
      <c r="K51" s="92"/>
      <c r="L51" s="92"/>
      <c r="M51" s="92"/>
      <c r="N51" s="92"/>
      <c r="O51" s="92"/>
      <c r="P51" s="103"/>
      <c r="Q51" s="92"/>
      <c r="R51" s="34">
        <v>20.760599370000001</v>
      </c>
      <c r="S51" s="34">
        <v>15.594577648</v>
      </c>
      <c r="T51" s="34">
        <v>8.2126559583466694</v>
      </c>
      <c r="U51" s="34">
        <v>5.7447642878634699</v>
      </c>
      <c r="V51" s="35">
        <v>5.0227247889694704</v>
      </c>
      <c r="W51" s="99">
        <f>R51+S51+T51+U51+V51</f>
        <v>55.335322053179603</v>
      </c>
    </row>
    <row r="52" spans="1:24" ht="27" customHeight="1" x14ac:dyDescent="0.25">
      <c r="A52" s="72" t="s">
        <v>198</v>
      </c>
      <c r="B52" s="74" t="s">
        <v>186</v>
      </c>
      <c r="C52" s="75" t="s">
        <v>330</v>
      </c>
      <c r="D52" s="75"/>
      <c r="E52" s="75"/>
      <c r="F52" s="76">
        <v>2024</v>
      </c>
      <c r="G52" s="76">
        <v>2024</v>
      </c>
      <c r="H52" s="92"/>
      <c r="I52" s="79"/>
      <c r="J52" s="92"/>
      <c r="K52" s="92"/>
      <c r="L52" s="92"/>
      <c r="M52" s="92"/>
      <c r="N52" s="92"/>
      <c r="O52" s="92"/>
      <c r="P52" s="103"/>
      <c r="Q52" s="92">
        <v>17.384</v>
      </c>
      <c r="R52" s="34"/>
      <c r="S52" s="34"/>
      <c r="T52" s="34"/>
      <c r="U52" s="34"/>
      <c r="V52" s="35"/>
      <c r="W52" s="99"/>
    </row>
    <row r="53" spans="1:24" ht="27" customHeight="1" x14ac:dyDescent="0.25">
      <c r="A53" s="72" t="s">
        <v>231</v>
      </c>
      <c r="B53" s="74" t="s">
        <v>299</v>
      </c>
      <c r="C53" s="75" t="s">
        <v>331</v>
      </c>
      <c r="D53" s="75"/>
      <c r="E53" s="75"/>
      <c r="F53" s="76">
        <v>2025</v>
      </c>
      <c r="G53" s="76">
        <v>2029</v>
      </c>
      <c r="H53" s="92"/>
      <c r="I53" s="79"/>
      <c r="J53" s="92"/>
      <c r="K53" s="92"/>
      <c r="L53" s="92"/>
      <c r="M53" s="92"/>
      <c r="N53" s="92"/>
      <c r="O53" s="92"/>
      <c r="P53" s="103"/>
      <c r="Q53" s="92"/>
      <c r="R53" s="32">
        <v>14.644</v>
      </c>
      <c r="S53" s="32">
        <v>15.259048</v>
      </c>
      <c r="T53" s="32">
        <v>15.899928016</v>
      </c>
      <c r="U53" s="32">
        <v>16.567724992672002</v>
      </c>
      <c r="V53" s="33">
        <v>17.263569442364226</v>
      </c>
      <c r="W53" s="99">
        <f>R53+S53+T53+U53+V53</f>
        <v>79.63427045103623</v>
      </c>
    </row>
    <row r="54" spans="1:24" ht="27" customHeight="1" x14ac:dyDescent="0.25">
      <c r="A54" s="72" t="s">
        <v>232</v>
      </c>
      <c r="B54" s="74" t="s">
        <v>199</v>
      </c>
      <c r="C54" s="75" t="s">
        <v>332</v>
      </c>
      <c r="D54" s="75"/>
      <c r="E54" s="75"/>
      <c r="F54" s="75">
        <v>2024</v>
      </c>
      <c r="G54" s="75">
        <v>2024</v>
      </c>
      <c r="H54" s="92"/>
      <c r="I54" s="13"/>
      <c r="J54" s="92"/>
      <c r="K54" s="92"/>
      <c r="L54" s="92"/>
      <c r="M54" s="92"/>
      <c r="N54" s="92"/>
      <c r="O54" s="92"/>
      <c r="P54" s="103"/>
      <c r="Q54" s="92">
        <v>1.75</v>
      </c>
      <c r="R54" s="32"/>
      <c r="S54" s="32"/>
      <c r="T54" s="32"/>
      <c r="U54" s="32"/>
      <c r="V54" s="33"/>
      <c r="W54" s="99"/>
    </row>
    <row r="55" spans="1:24" ht="27" customHeight="1" x14ac:dyDescent="0.25">
      <c r="A55" s="72" t="s">
        <v>233</v>
      </c>
      <c r="B55" s="74" t="s">
        <v>200</v>
      </c>
      <c r="C55" s="75" t="s">
        <v>333</v>
      </c>
      <c r="D55" s="75"/>
      <c r="E55" s="75"/>
      <c r="F55" s="75">
        <v>2024</v>
      </c>
      <c r="G55" s="75">
        <v>2024</v>
      </c>
      <c r="H55" s="92"/>
      <c r="I55" s="13"/>
      <c r="J55" s="92"/>
      <c r="K55" s="92"/>
      <c r="L55" s="92"/>
      <c r="M55" s="92"/>
      <c r="N55" s="92"/>
      <c r="O55" s="92"/>
      <c r="P55" s="103"/>
      <c r="Q55" s="92">
        <v>0.92</v>
      </c>
      <c r="R55" s="32"/>
      <c r="S55" s="32"/>
      <c r="T55" s="32"/>
      <c r="U55" s="32"/>
      <c r="V55" s="33"/>
      <c r="W55" s="99"/>
    </row>
    <row r="56" spans="1:24" ht="57" customHeight="1" x14ac:dyDescent="0.25">
      <c r="A56" s="72" t="s">
        <v>234</v>
      </c>
      <c r="B56" s="74" t="s">
        <v>334</v>
      </c>
      <c r="C56" s="75" t="s">
        <v>281</v>
      </c>
      <c r="D56" s="75"/>
      <c r="E56" s="75"/>
      <c r="F56" s="75">
        <v>2024</v>
      </c>
      <c r="G56" s="75">
        <v>2024</v>
      </c>
      <c r="H56" s="92"/>
      <c r="I56" s="13"/>
      <c r="J56" s="92"/>
      <c r="K56" s="92"/>
      <c r="L56" s="92"/>
      <c r="M56" s="92"/>
      <c r="N56" s="92"/>
      <c r="O56" s="92"/>
      <c r="P56" s="103"/>
      <c r="Q56" s="92">
        <v>0.4</v>
      </c>
      <c r="R56" s="32"/>
      <c r="S56" s="32"/>
      <c r="T56" s="32"/>
      <c r="U56" s="32"/>
      <c r="V56" s="33"/>
      <c r="W56" s="99"/>
    </row>
    <row r="57" spans="1:24" ht="85.5" customHeight="1" x14ac:dyDescent="0.25">
      <c r="A57" s="72" t="s">
        <v>254</v>
      </c>
      <c r="B57" s="74" t="s">
        <v>335</v>
      </c>
      <c r="C57" s="75" t="s">
        <v>336</v>
      </c>
      <c r="D57" s="75"/>
      <c r="E57" s="75"/>
      <c r="F57" s="75">
        <v>2025</v>
      </c>
      <c r="G57" s="75">
        <v>2025</v>
      </c>
      <c r="H57" s="92"/>
      <c r="I57" s="13"/>
      <c r="J57" s="92"/>
      <c r="K57" s="92"/>
      <c r="L57" s="92"/>
      <c r="M57" s="92"/>
      <c r="N57" s="92"/>
      <c r="O57" s="92"/>
      <c r="P57" s="103"/>
      <c r="Q57" s="92"/>
      <c r="R57" s="32">
        <v>1</v>
      </c>
      <c r="S57" s="32"/>
      <c r="T57" s="32"/>
      <c r="U57" s="32"/>
      <c r="V57" s="33"/>
      <c r="W57" s="99">
        <f>R57+S57+T57+U57+V57</f>
        <v>1</v>
      </c>
    </row>
    <row r="58" spans="1:24" ht="58.5" customHeight="1" x14ac:dyDescent="0.25">
      <c r="A58" s="72" t="s">
        <v>279</v>
      </c>
      <c r="B58" s="74" t="s">
        <v>235</v>
      </c>
      <c r="C58" s="75" t="s">
        <v>374</v>
      </c>
      <c r="D58" s="75"/>
      <c r="E58" s="75"/>
      <c r="F58" s="76">
        <v>2025</v>
      </c>
      <c r="G58" s="76">
        <v>2028</v>
      </c>
      <c r="H58" s="92"/>
      <c r="I58" s="92"/>
      <c r="J58" s="92"/>
      <c r="K58" s="92"/>
      <c r="L58" s="92"/>
      <c r="M58" s="92"/>
      <c r="N58" s="92"/>
      <c r="O58" s="92"/>
      <c r="P58" s="103"/>
      <c r="Q58" s="92"/>
      <c r="R58" s="92">
        <v>33.099156000000001</v>
      </c>
      <c r="S58" s="32">
        <v>14.135619999999999</v>
      </c>
      <c r="T58" s="32">
        <v>63.073999999999998</v>
      </c>
      <c r="U58" s="32">
        <v>32.861553999999998</v>
      </c>
      <c r="V58" s="33"/>
      <c r="W58" s="99">
        <f>R58+S58+T58+U58+V58</f>
        <v>143.17032999999998</v>
      </c>
    </row>
    <row r="59" spans="1:24" ht="70.5" customHeight="1" x14ac:dyDescent="0.25">
      <c r="A59" s="72" t="s">
        <v>282</v>
      </c>
      <c r="B59" s="98" t="s">
        <v>255</v>
      </c>
      <c r="C59" s="75" t="s">
        <v>375</v>
      </c>
      <c r="D59" s="75"/>
      <c r="E59" s="75"/>
      <c r="F59" s="76">
        <v>2027</v>
      </c>
      <c r="G59" s="76">
        <v>2027</v>
      </c>
      <c r="H59" s="92"/>
      <c r="I59" s="92"/>
      <c r="J59" s="92"/>
      <c r="K59" s="92"/>
      <c r="L59" s="92"/>
      <c r="M59" s="92"/>
      <c r="N59" s="92"/>
      <c r="O59" s="92"/>
      <c r="P59" s="103"/>
      <c r="Q59" s="92"/>
      <c r="R59" s="92"/>
      <c r="S59" s="32"/>
      <c r="T59" s="32">
        <v>158.00823300000002</v>
      </c>
      <c r="U59" s="32"/>
      <c r="V59" s="33"/>
      <c r="W59" s="99">
        <f>R59+S59+T59+U59+V59</f>
        <v>158.00823300000002</v>
      </c>
    </row>
    <row r="60" spans="1:24" ht="43.5" customHeight="1" x14ac:dyDescent="0.25">
      <c r="A60" s="100" t="s">
        <v>29</v>
      </c>
      <c r="B60" s="101" t="s">
        <v>38</v>
      </c>
      <c r="C60" s="13"/>
      <c r="D60" s="75"/>
      <c r="E60" s="13" t="str">
        <f>E61</f>
        <v>39,09 МВА 
137,42 км</v>
      </c>
      <c r="F60" s="13"/>
      <c r="G60" s="13"/>
      <c r="H60" s="70"/>
      <c r="I60" s="70"/>
      <c r="J60" s="92" t="str">
        <f>J61</f>
        <v>6,63 МВА
43,24 км</v>
      </c>
      <c r="K60" s="70" t="str">
        <f>K61</f>
        <v>7,46 МВА  
37,66 км</v>
      </c>
      <c r="L60" s="70" t="str">
        <f t="shared" ref="L60:P60" si="7">L61</f>
        <v>5,09 МВА  
16,98 км</v>
      </c>
      <c r="M60" s="70" t="str">
        <f>M61</f>
        <v>4,86 МВА 
15,3 км</v>
      </c>
      <c r="N60" s="70" t="str">
        <f t="shared" si="7"/>
        <v>4,62 МВА 
21,8 км</v>
      </c>
      <c r="O60" s="70" t="str">
        <f t="shared" si="7"/>
        <v>4,46 МВА 
24,63 км</v>
      </c>
      <c r="P60" s="70" t="str">
        <f t="shared" si="7"/>
        <v>26,49 МВА 
116,37 км</v>
      </c>
      <c r="Q60" s="70">
        <f t="shared" ref="Q60:U60" si="8">Q61</f>
        <v>228.06600997999996</v>
      </c>
      <c r="R60" s="70">
        <f t="shared" si="8"/>
        <v>414.89026800000011</v>
      </c>
      <c r="S60" s="70">
        <f t="shared" si="8"/>
        <v>166.98201291399999</v>
      </c>
      <c r="T60" s="70">
        <f t="shared" si="8"/>
        <v>102.713176152388</v>
      </c>
      <c r="U60" s="70">
        <f t="shared" si="8"/>
        <v>165.43158755078829</v>
      </c>
      <c r="V60" s="70">
        <f>V61</f>
        <v>347.72207963072844</v>
      </c>
      <c r="W60" s="102">
        <f>W61</f>
        <v>1197.7391242479048</v>
      </c>
    </row>
    <row r="61" spans="1:24" ht="45.75" customHeight="1" x14ac:dyDescent="0.25">
      <c r="A61" s="100" t="s">
        <v>39</v>
      </c>
      <c r="B61" s="101" t="s">
        <v>8</v>
      </c>
      <c r="C61" s="13"/>
      <c r="D61" s="75"/>
      <c r="E61" s="13" t="s">
        <v>380</v>
      </c>
      <c r="F61" s="75"/>
      <c r="G61" s="75"/>
      <c r="H61" s="70"/>
      <c r="I61" s="70"/>
      <c r="J61" s="92" t="s">
        <v>369</v>
      </c>
      <c r="K61" s="70" t="s">
        <v>378</v>
      </c>
      <c r="L61" s="70" t="s">
        <v>290</v>
      </c>
      <c r="M61" s="70" t="s">
        <v>291</v>
      </c>
      <c r="N61" s="70" t="s">
        <v>292</v>
      </c>
      <c r="O61" s="70" t="s">
        <v>293</v>
      </c>
      <c r="P61" s="13" t="s">
        <v>379</v>
      </c>
      <c r="Q61" s="70">
        <f>SUM(Q62:Q84)</f>
        <v>228.06600997999996</v>
      </c>
      <c r="R61" s="70">
        <f>SUM(R62:R84)</f>
        <v>414.89026800000011</v>
      </c>
      <c r="S61" s="70">
        <f t="shared" ref="S61:U61" si="9">SUM(S62:S84)</f>
        <v>166.98201291399999</v>
      </c>
      <c r="T61" s="70">
        <f t="shared" si="9"/>
        <v>102.713176152388</v>
      </c>
      <c r="U61" s="70">
        <f t="shared" si="9"/>
        <v>165.43158755078829</v>
      </c>
      <c r="V61" s="70">
        <f>SUM(V62:V84)</f>
        <v>347.72207963072844</v>
      </c>
      <c r="W61" s="102">
        <f>SUM(W62:W84)</f>
        <v>1197.7391242479048</v>
      </c>
      <c r="X61" s="42"/>
    </row>
    <row r="62" spans="1:24" ht="45.75" customHeight="1" x14ac:dyDescent="0.25">
      <c r="A62" s="72" t="s">
        <v>40</v>
      </c>
      <c r="B62" s="74" t="s">
        <v>337</v>
      </c>
      <c r="C62" s="75" t="s">
        <v>184</v>
      </c>
      <c r="D62" s="75"/>
      <c r="E62" s="13"/>
      <c r="F62" s="75">
        <v>2020</v>
      </c>
      <c r="G62" s="75">
        <v>2024</v>
      </c>
      <c r="H62" s="70"/>
      <c r="I62" s="70"/>
      <c r="J62" s="70"/>
      <c r="K62" s="70"/>
      <c r="L62" s="70"/>
      <c r="M62" s="70"/>
      <c r="N62" s="70"/>
      <c r="O62" s="70"/>
      <c r="P62" s="105"/>
      <c r="Q62" s="78">
        <v>21.26823516</v>
      </c>
      <c r="R62" s="70"/>
      <c r="S62" s="70"/>
      <c r="T62" s="70"/>
      <c r="U62" s="70"/>
      <c r="V62" s="70"/>
      <c r="W62" s="102"/>
      <c r="X62" s="42"/>
    </row>
    <row r="63" spans="1:24" ht="50.25" customHeight="1" x14ac:dyDescent="0.25">
      <c r="A63" s="72" t="s">
        <v>41</v>
      </c>
      <c r="B63" s="74" t="s">
        <v>337</v>
      </c>
      <c r="C63" s="75" t="s">
        <v>338</v>
      </c>
      <c r="D63" s="75" t="s">
        <v>207</v>
      </c>
      <c r="E63" s="75"/>
      <c r="F63" s="76">
        <v>2025</v>
      </c>
      <c r="G63" s="76">
        <v>2029</v>
      </c>
      <c r="H63" s="92"/>
      <c r="I63" s="79"/>
      <c r="J63" s="78"/>
      <c r="K63" s="75"/>
      <c r="L63" s="75"/>
      <c r="M63" s="75"/>
      <c r="N63" s="75"/>
      <c r="O63" s="75"/>
      <c r="P63" s="97"/>
      <c r="Q63" s="78"/>
      <c r="R63" s="78">
        <v>15</v>
      </c>
      <c r="S63" s="78">
        <v>15.600000000000001</v>
      </c>
      <c r="T63" s="78">
        <v>16.224000000000004</v>
      </c>
      <c r="U63" s="78">
        <v>16.872960000000006</v>
      </c>
      <c r="V63" s="78">
        <v>17.547878400000005</v>
      </c>
      <c r="W63" s="99">
        <f t="shared" ref="W63:W70" si="10">R63+S63+T63+U63+V63</f>
        <v>81.24483840000002</v>
      </c>
      <c r="X63" s="42"/>
    </row>
    <row r="64" spans="1:24" ht="67.5" customHeight="1" x14ac:dyDescent="0.25">
      <c r="A64" s="72" t="s">
        <v>97</v>
      </c>
      <c r="B64" s="101" t="s">
        <v>165</v>
      </c>
      <c r="C64" s="75" t="s">
        <v>339</v>
      </c>
      <c r="D64" s="75" t="s">
        <v>15</v>
      </c>
      <c r="E64" s="75" t="s">
        <v>193</v>
      </c>
      <c r="F64" s="75">
        <v>2022</v>
      </c>
      <c r="G64" s="75">
        <v>2026</v>
      </c>
      <c r="H64" s="92"/>
      <c r="I64" s="84"/>
      <c r="J64" s="106" t="s">
        <v>209</v>
      </c>
      <c r="K64" s="75" t="s">
        <v>294</v>
      </c>
      <c r="L64" s="75" t="s">
        <v>256</v>
      </c>
      <c r="M64" s="75"/>
      <c r="N64" s="75"/>
      <c r="O64" s="75"/>
      <c r="P64" s="75" t="s">
        <v>257</v>
      </c>
      <c r="Q64" s="80">
        <v>31.198000239999999</v>
      </c>
      <c r="R64" s="92">
        <v>63.073999999999998</v>
      </c>
      <c r="S64" s="92">
        <v>32.861553999999998</v>
      </c>
      <c r="T64" s="92"/>
      <c r="U64" s="80"/>
      <c r="V64" s="80"/>
      <c r="W64" s="99">
        <f>R64+S64+T64+U64+V64</f>
        <v>95.935553999999996</v>
      </c>
      <c r="X64" s="44"/>
    </row>
    <row r="65" spans="1:24" ht="67.5" customHeight="1" x14ac:dyDescent="0.25">
      <c r="A65" s="72" t="s">
        <v>42</v>
      </c>
      <c r="B65" s="74" t="s">
        <v>171</v>
      </c>
      <c r="C65" s="75" t="s">
        <v>340</v>
      </c>
      <c r="D65" s="75"/>
      <c r="E65" s="75"/>
      <c r="F65" s="75">
        <v>2020</v>
      </c>
      <c r="G65" s="75">
        <v>2024</v>
      </c>
      <c r="H65" s="92"/>
      <c r="I65" s="84"/>
      <c r="J65" s="92" t="s">
        <v>370</v>
      </c>
      <c r="K65" s="75"/>
      <c r="L65" s="75"/>
      <c r="M65" s="75"/>
      <c r="N65" s="75"/>
      <c r="O65" s="75"/>
      <c r="P65" s="75"/>
      <c r="Q65" s="106">
        <v>58.292515510000001</v>
      </c>
      <c r="R65" s="92"/>
      <c r="S65" s="78"/>
      <c r="T65" s="92"/>
      <c r="U65" s="80"/>
      <c r="V65" s="80"/>
      <c r="W65" s="99"/>
      <c r="X65" s="49"/>
    </row>
    <row r="66" spans="1:24" ht="78.75" customHeight="1" x14ac:dyDescent="0.25">
      <c r="A66" s="72" t="s">
        <v>43</v>
      </c>
      <c r="B66" s="74" t="s">
        <v>258</v>
      </c>
      <c r="C66" s="75" t="s">
        <v>341</v>
      </c>
      <c r="D66" s="75" t="s">
        <v>207</v>
      </c>
      <c r="E66" s="75" t="str">
        <f>P66</f>
        <v>2 МВА
28,48 км</v>
      </c>
      <c r="F66" s="76">
        <v>2025</v>
      </c>
      <c r="G66" s="76">
        <v>2029</v>
      </c>
      <c r="H66" s="92"/>
      <c r="I66" s="79"/>
      <c r="J66" s="106"/>
      <c r="K66" s="75" t="s">
        <v>266</v>
      </c>
      <c r="L66" s="75" t="s">
        <v>99</v>
      </c>
      <c r="M66" s="75" t="s">
        <v>99</v>
      </c>
      <c r="N66" s="75" t="s">
        <v>267</v>
      </c>
      <c r="O66" s="75" t="s">
        <v>295</v>
      </c>
      <c r="P66" s="75" t="s">
        <v>297</v>
      </c>
      <c r="Q66" s="106"/>
      <c r="R66" s="92">
        <v>71.785178900000005</v>
      </c>
      <c r="S66" s="92">
        <v>5.6782017558000009</v>
      </c>
      <c r="T66" s="78">
        <v>5.9166862295436013</v>
      </c>
      <c r="U66" s="78">
        <v>65.277693051184428</v>
      </c>
      <c r="V66" s="78">
        <v>116.10319190733418</v>
      </c>
      <c r="W66" s="99">
        <f t="shared" si="10"/>
        <v>264.76095184386224</v>
      </c>
      <c r="X66" s="49"/>
    </row>
    <row r="67" spans="1:24" ht="64.5" customHeight="1" x14ac:dyDescent="0.25">
      <c r="A67" s="72" t="s">
        <v>236</v>
      </c>
      <c r="B67" s="74" t="s">
        <v>98</v>
      </c>
      <c r="C67" s="75" t="s">
        <v>342</v>
      </c>
      <c r="D67" s="75"/>
      <c r="E67" s="75"/>
      <c r="F67" s="75">
        <v>2020</v>
      </c>
      <c r="G67" s="75">
        <v>2024</v>
      </c>
      <c r="H67" s="92"/>
      <c r="I67" s="79"/>
      <c r="J67" s="75" t="s">
        <v>371</v>
      </c>
      <c r="K67" s="75"/>
      <c r="L67" s="75"/>
      <c r="M67" s="75"/>
      <c r="N67" s="75"/>
      <c r="O67" s="75"/>
      <c r="P67" s="75"/>
      <c r="Q67" s="106">
        <v>4.5999999999999996</v>
      </c>
      <c r="R67" s="92"/>
      <c r="S67" s="92"/>
      <c r="T67" s="78"/>
      <c r="U67" s="78"/>
      <c r="V67" s="78"/>
      <c r="W67" s="99"/>
      <c r="X67" s="49"/>
    </row>
    <row r="68" spans="1:24" s="7" customFormat="1" ht="51.75" customHeight="1" x14ac:dyDescent="0.25">
      <c r="A68" s="72" t="s">
        <v>44</v>
      </c>
      <c r="B68" s="74" t="s">
        <v>343</v>
      </c>
      <c r="C68" s="75" t="s">
        <v>344</v>
      </c>
      <c r="D68" s="75" t="s">
        <v>207</v>
      </c>
      <c r="E68" s="75" t="str">
        <f t="shared" ref="E68:E78" si="11">P68</f>
        <v>2 МВА 
5,5 км</v>
      </c>
      <c r="F68" s="76">
        <v>2025</v>
      </c>
      <c r="G68" s="76">
        <v>2029</v>
      </c>
      <c r="H68" s="92"/>
      <c r="I68" s="79"/>
      <c r="J68" s="106"/>
      <c r="K68" s="75" t="s">
        <v>263</v>
      </c>
      <c r="L68" s="75" t="s">
        <v>263</v>
      </c>
      <c r="M68" s="75" t="s">
        <v>263</v>
      </c>
      <c r="N68" s="75" t="s">
        <v>263</v>
      </c>
      <c r="O68" s="75" t="s">
        <v>263</v>
      </c>
      <c r="P68" s="75" t="s">
        <v>264</v>
      </c>
      <c r="Q68" s="107"/>
      <c r="R68" s="92">
        <v>5.4493299000000004</v>
      </c>
      <c r="S68" s="80">
        <v>5.6782017558000009</v>
      </c>
      <c r="T68" s="80">
        <v>5.9166862295436013</v>
      </c>
      <c r="U68" s="80">
        <v>6.1651870511844331</v>
      </c>
      <c r="V68" s="80">
        <v>6.4241249073341793</v>
      </c>
      <c r="W68" s="99">
        <f t="shared" si="10"/>
        <v>29.633529843862213</v>
      </c>
      <c r="X68" s="39"/>
    </row>
    <row r="69" spans="1:24" s="7" customFormat="1" ht="53.25" customHeight="1" x14ac:dyDescent="0.25">
      <c r="A69" s="72" t="s">
        <v>45</v>
      </c>
      <c r="B69" s="74" t="s">
        <v>47</v>
      </c>
      <c r="C69" s="75" t="s">
        <v>345</v>
      </c>
      <c r="D69" s="75"/>
      <c r="E69" s="75"/>
      <c r="F69" s="75">
        <v>2020</v>
      </c>
      <c r="G69" s="75">
        <v>2024</v>
      </c>
      <c r="H69" s="92"/>
      <c r="I69" s="79"/>
      <c r="J69" s="75" t="s">
        <v>211</v>
      </c>
      <c r="K69" s="75"/>
      <c r="L69" s="75"/>
      <c r="M69" s="75"/>
      <c r="N69" s="75"/>
      <c r="O69" s="75"/>
      <c r="P69" s="75"/>
      <c r="Q69" s="106">
        <v>7.2</v>
      </c>
      <c r="R69" s="92"/>
      <c r="S69" s="80"/>
      <c r="T69" s="80"/>
      <c r="U69" s="80"/>
      <c r="V69" s="80"/>
      <c r="W69" s="99"/>
      <c r="X69" s="39"/>
    </row>
    <row r="70" spans="1:24" s="7" customFormat="1" ht="66" customHeight="1" x14ac:dyDescent="0.25">
      <c r="A70" s="72" t="s">
        <v>46</v>
      </c>
      <c r="B70" s="74" t="s">
        <v>346</v>
      </c>
      <c r="C70" s="75" t="s">
        <v>347</v>
      </c>
      <c r="D70" s="75" t="s">
        <v>207</v>
      </c>
      <c r="E70" s="75" t="str">
        <f t="shared" si="11"/>
        <v>2 МВА 
5,5 км</v>
      </c>
      <c r="F70" s="76">
        <v>2025</v>
      </c>
      <c r="G70" s="76">
        <v>2029</v>
      </c>
      <c r="H70" s="92"/>
      <c r="I70" s="79"/>
      <c r="J70" s="106"/>
      <c r="K70" s="75" t="s">
        <v>263</v>
      </c>
      <c r="L70" s="75" t="s">
        <v>263</v>
      </c>
      <c r="M70" s="75" t="s">
        <v>263</v>
      </c>
      <c r="N70" s="75" t="s">
        <v>263</v>
      </c>
      <c r="O70" s="75" t="s">
        <v>263</v>
      </c>
      <c r="P70" s="75" t="s">
        <v>264</v>
      </c>
      <c r="Q70" s="107"/>
      <c r="R70" s="92">
        <v>5.4493299000000004</v>
      </c>
      <c r="S70" s="80">
        <v>5.6782017558000009</v>
      </c>
      <c r="T70" s="80">
        <v>5.9166862295436013</v>
      </c>
      <c r="U70" s="80">
        <v>6.1651870511844331</v>
      </c>
      <c r="V70" s="80">
        <v>6.4241249073341793</v>
      </c>
      <c r="W70" s="99">
        <f t="shared" si="10"/>
        <v>29.633529843862213</v>
      </c>
      <c r="X70" s="39"/>
    </row>
    <row r="71" spans="1:24" s="7" customFormat="1" ht="61.5" customHeight="1" x14ac:dyDescent="0.25">
      <c r="A71" s="72" t="s">
        <v>49</v>
      </c>
      <c r="B71" s="74" t="s">
        <v>90</v>
      </c>
      <c r="C71" s="75" t="s">
        <v>348</v>
      </c>
      <c r="D71" s="75"/>
      <c r="E71" s="75"/>
      <c r="F71" s="75">
        <v>2020</v>
      </c>
      <c r="G71" s="75">
        <v>2024</v>
      </c>
      <c r="H71" s="92"/>
      <c r="I71" s="79"/>
      <c r="J71" s="75" t="s">
        <v>372</v>
      </c>
      <c r="K71" s="75"/>
      <c r="L71" s="75"/>
      <c r="M71" s="75"/>
      <c r="N71" s="75"/>
      <c r="O71" s="75"/>
      <c r="P71" s="75"/>
      <c r="Q71" s="106">
        <v>59.642367069999992</v>
      </c>
      <c r="R71" s="92"/>
      <c r="S71" s="80"/>
      <c r="T71" s="80"/>
      <c r="U71" s="80"/>
      <c r="V71" s="80"/>
      <c r="W71" s="99"/>
      <c r="X71" s="39"/>
    </row>
    <row r="72" spans="1:24" s="7" customFormat="1" ht="73.5" customHeight="1" x14ac:dyDescent="0.25">
      <c r="A72" s="72" t="s">
        <v>50</v>
      </c>
      <c r="B72" s="74" t="s">
        <v>349</v>
      </c>
      <c r="C72" s="75" t="s">
        <v>350</v>
      </c>
      <c r="D72" s="75" t="s">
        <v>207</v>
      </c>
      <c r="E72" s="75" t="str">
        <f>P72</f>
        <v>4,63 МВА 
28,5 км</v>
      </c>
      <c r="F72" s="76">
        <v>2025</v>
      </c>
      <c r="G72" s="76">
        <v>2029</v>
      </c>
      <c r="H72" s="92"/>
      <c r="I72" s="79"/>
      <c r="J72" s="106"/>
      <c r="K72" s="75" t="s">
        <v>269</v>
      </c>
      <c r="L72" s="75" t="s">
        <v>268</v>
      </c>
      <c r="M72" s="75" t="s">
        <v>269</v>
      </c>
      <c r="N72" s="75" t="s">
        <v>269</v>
      </c>
      <c r="O72" s="75" t="s">
        <v>269</v>
      </c>
      <c r="P72" s="75" t="s">
        <v>270</v>
      </c>
      <c r="Q72" s="108"/>
      <c r="R72" s="109">
        <v>21.023159800000002</v>
      </c>
      <c r="S72" s="109">
        <v>56.6509905116</v>
      </c>
      <c r="T72" s="132">
        <v>22.826190077087205</v>
      </c>
      <c r="U72" s="110">
        <v>23.784890060324869</v>
      </c>
      <c r="V72" s="109">
        <v>24.783855442858513</v>
      </c>
      <c r="W72" s="99">
        <f>R72+S72+T72+U72+V72</f>
        <v>149.0690858918706</v>
      </c>
      <c r="X72" s="49"/>
    </row>
    <row r="73" spans="1:24" s="7" customFormat="1" ht="69" customHeight="1" x14ac:dyDescent="0.25">
      <c r="A73" s="72" t="s">
        <v>52</v>
      </c>
      <c r="B73" s="74" t="s">
        <v>351</v>
      </c>
      <c r="C73" s="75" t="s">
        <v>185</v>
      </c>
      <c r="D73" s="75"/>
      <c r="E73" s="75"/>
      <c r="F73" s="76">
        <v>2020</v>
      </c>
      <c r="G73" s="76">
        <v>2024</v>
      </c>
      <c r="H73" s="92"/>
      <c r="I73" s="79"/>
      <c r="J73" s="106" t="s">
        <v>169</v>
      </c>
      <c r="K73" s="75"/>
      <c r="L73" s="75"/>
      <c r="M73" s="75"/>
      <c r="N73" s="75"/>
      <c r="O73" s="75"/>
      <c r="P73" s="75"/>
      <c r="Q73" s="111">
        <v>3.7</v>
      </c>
      <c r="R73" s="80"/>
      <c r="S73" s="80"/>
      <c r="T73" s="76"/>
      <c r="U73" s="92"/>
      <c r="V73" s="80"/>
      <c r="W73" s="99"/>
      <c r="X73" s="49"/>
    </row>
    <row r="74" spans="1:24" ht="72" customHeight="1" x14ac:dyDescent="0.25">
      <c r="A74" s="72" t="s">
        <v>53</v>
      </c>
      <c r="B74" s="74" t="s">
        <v>352</v>
      </c>
      <c r="C74" s="75" t="s">
        <v>353</v>
      </c>
      <c r="D74" s="75" t="s">
        <v>207</v>
      </c>
      <c r="E74" s="75" t="str">
        <f t="shared" si="11"/>
        <v>2 МВА 
5,5 км</v>
      </c>
      <c r="F74" s="76">
        <v>2025</v>
      </c>
      <c r="G74" s="76">
        <v>2029</v>
      </c>
      <c r="H74" s="92"/>
      <c r="I74" s="79"/>
      <c r="J74" s="111"/>
      <c r="K74" s="75" t="s">
        <v>263</v>
      </c>
      <c r="L74" s="75" t="s">
        <v>263</v>
      </c>
      <c r="M74" s="75" t="s">
        <v>263</v>
      </c>
      <c r="N74" s="75" t="s">
        <v>263</v>
      </c>
      <c r="O74" s="75" t="s">
        <v>263</v>
      </c>
      <c r="P74" s="75" t="s">
        <v>264</v>
      </c>
      <c r="Q74" s="112"/>
      <c r="R74" s="92">
        <v>5.4493299000000004</v>
      </c>
      <c r="S74" s="80">
        <v>5.6782017558000009</v>
      </c>
      <c r="T74" s="80">
        <v>5.9166862295436013</v>
      </c>
      <c r="U74" s="80">
        <v>6.1651870511844331</v>
      </c>
      <c r="V74" s="80">
        <v>6.4241249073341793</v>
      </c>
      <c r="W74" s="99">
        <f t="shared" ref="W74:W81" si="12">R74+S74+T74+U74+V74</f>
        <v>29.633529843862213</v>
      </c>
    </row>
    <row r="75" spans="1:24" ht="64.5" customHeight="1" x14ac:dyDescent="0.25">
      <c r="A75" s="72" t="s">
        <v>161</v>
      </c>
      <c r="B75" s="74" t="s">
        <v>48</v>
      </c>
      <c r="C75" s="75" t="s">
        <v>354</v>
      </c>
      <c r="D75" s="75"/>
      <c r="E75" s="75"/>
      <c r="F75" s="75">
        <v>2020</v>
      </c>
      <c r="G75" s="75">
        <v>2024</v>
      </c>
      <c r="H75" s="92"/>
      <c r="I75" s="79"/>
      <c r="J75" s="75" t="s">
        <v>204</v>
      </c>
      <c r="K75" s="75"/>
      <c r="L75" s="75"/>
      <c r="M75" s="75"/>
      <c r="N75" s="75"/>
      <c r="O75" s="75"/>
      <c r="P75" s="75"/>
      <c r="Q75" s="111">
        <v>16.808</v>
      </c>
      <c r="R75" s="92"/>
      <c r="S75" s="80"/>
      <c r="T75" s="78"/>
      <c r="U75" s="92"/>
      <c r="V75" s="92"/>
      <c r="W75" s="99"/>
    </row>
    <row r="76" spans="1:24" ht="70.5" customHeight="1" x14ac:dyDescent="0.25">
      <c r="A76" s="72" t="s">
        <v>54</v>
      </c>
      <c r="B76" s="74" t="s">
        <v>355</v>
      </c>
      <c r="C76" s="75" t="s">
        <v>356</v>
      </c>
      <c r="D76" s="75" t="s">
        <v>207</v>
      </c>
      <c r="E76" s="75" t="str">
        <f t="shared" si="11"/>
        <v>2 МВА 
5,5 км</v>
      </c>
      <c r="F76" s="76">
        <v>2025</v>
      </c>
      <c r="G76" s="76">
        <v>2029</v>
      </c>
      <c r="H76" s="92"/>
      <c r="I76" s="79"/>
      <c r="J76" s="111"/>
      <c r="K76" s="75" t="s">
        <v>263</v>
      </c>
      <c r="L76" s="75" t="s">
        <v>263</v>
      </c>
      <c r="M76" s="75" t="s">
        <v>263</v>
      </c>
      <c r="N76" s="75" t="s">
        <v>263</v>
      </c>
      <c r="O76" s="75" t="s">
        <v>263</v>
      </c>
      <c r="P76" s="75" t="s">
        <v>264</v>
      </c>
      <c r="Q76" s="112"/>
      <c r="R76" s="92">
        <v>5.4493299000000004</v>
      </c>
      <c r="S76" s="80">
        <v>5.6782017558000009</v>
      </c>
      <c r="T76" s="80">
        <v>5.9166862295436013</v>
      </c>
      <c r="U76" s="80">
        <v>6.1651870511844331</v>
      </c>
      <c r="V76" s="80">
        <v>6.4241249073341793</v>
      </c>
      <c r="W76" s="99">
        <f t="shared" si="12"/>
        <v>29.633529843862213</v>
      </c>
    </row>
    <row r="77" spans="1:24" ht="63" customHeight="1" x14ac:dyDescent="0.25">
      <c r="A77" s="72" t="s">
        <v>104</v>
      </c>
      <c r="B77" s="74" t="s">
        <v>51</v>
      </c>
      <c r="C77" s="75" t="s">
        <v>357</v>
      </c>
      <c r="D77" s="75"/>
      <c r="E77" s="75"/>
      <c r="F77" s="75">
        <v>2020</v>
      </c>
      <c r="G77" s="75">
        <v>2024</v>
      </c>
      <c r="H77" s="92"/>
      <c r="I77" s="79"/>
      <c r="J77" s="75" t="s">
        <v>373</v>
      </c>
      <c r="K77" s="75"/>
      <c r="L77" s="75"/>
      <c r="M77" s="75"/>
      <c r="N77" s="75"/>
      <c r="O77" s="75"/>
      <c r="P77" s="75"/>
      <c r="Q77" s="106">
        <v>11.0075</v>
      </c>
      <c r="R77" s="92"/>
      <c r="S77" s="80"/>
      <c r="T77" s="80"/>
      <c r="U77" s="80"/>
      <c r="V77" s="80"/>
      <c r="W77" s="99"/>
    </row>
    <row r="78" spans="1:24" ht="69" customHeight="1" x14ac:dyDescent="0.25">
      <c r="A78" s="72" t="s">
        <v>105</v>
      </c>
      <c r="B78" s="74" t="s">
        <v>358</v>
      </c>
      <c r="C78" s="75" t="s">
        <v>359</v>
      </c>
      <c r="D78" s="75" t="s">
        <v>207</v>
      </c>
      <c r="E78" s="75" t="str">
        <f t="shared" si="11"/>
        <v>9,3 МВА 
16,96 км</v>
      </c>
      <c r="F78" s="76">
        <v>2025</v>
      </c>
      <c r="G78" s="76">
        <v>2029</v>
      </c>
      <c r="H78" s="92"/>
      <c r="I78" s="79"/>
      <c r="J78" s="106"/>
      <c r="K78" s="75" t="s">
        <v>376</v>
      </c>
      <c r="L78" s="75" t="s">
        <v>271</v>
      </c>
      <c r="M78" s="75" t="s">
        <v>237</v>
      </c>
      <c r="N78" s="75" t="s">
        <v>237</v>
      </c>
      <c r="O78" s="75" t="s">
        <v>237</v>
      </c>
      <c r="P78" s="75" t="s">
        <v>377</v>
      </c>
      <c r="R78" s="80">
        <v>55.806046800000004</v>
      </c>
      <c r="S78" s="80">
        <v>25.300257867599999</v>
      </c>
      <c r="T78" s="78">
        <v>26.3628686980392</v>
      </c>
      <c r="U78" s="78">
        <v>27.470109183356847</v>
      </c>
      <c r="V78" s="78">
        <v>28.623853769057835</v>
      </c>
      <c r="W78" s="99">
        <f t="shared" si="12"/>
        <v>163.56313631805386</v>
      </c>
      <c r="X78" s="49"/>
    </row>
    <row r="79" spans="1:24" ht="93" customHeight="1" x14ac:dyDescent="0.25">
      <c r="A79" s="72" t="s">
        <v>106</v>
      </c>
      <c r="B79" s="101" t="s">
        <v>107</v>
      </c>
      <c r="C79" s="75" t="s">
        <v>360</v>
      </c>
      <c r="D79" s="75" t="s">
        <v>207</v>
      </c>
      <c r="E79" s="75" t="s">
        <v>201</v>
      </c>
      <c r="F79" s="75">
        <v>2019</v>
      </c>
      <c r="G79" s="75">
        <v>2031</v>
      </c>
      <c r="H79" s="92"/>
      <c r="I79" s="84"/>
      <c r="J79" s="106"/>
      <c r="K79" s="75"/>
      <c r="L79" s="75"/>
      <c r="M79" s="75"/>
      <c r="N79" s="75"/>
      <c r="O79" s="75"/>
      <c r="P79" s="75"/>
      <c r="Q79" s="106"/>
      <c r="R79" s="92"/>
      <c r="S79" s="92"/>
      <c r="T79" s="92"/>
      <c r="U79" s="80"/>
      <c r="V79" s="80">
        <v>125.742675574807</v>
      </c>
      <c r="W79" s="99">
        <f t="shared" si="12"/>
        <v>125.742675574807</v>
      </c>
      <c r="X79" s="49"/>
    </row>
    <row r="80" spans="1:24" ht="88.5" customHeight="1" x14ac:dyDescent="0.25">
      <c r="A80" s="72" t="s">
        <v>187</v>
      </c>
      <c r="B80" s="74" t="s">
        <v>166</v>
      </c>
      <c r="C80" s="75" t="s">
        <v>361</v>
      </c>
      <c r="D80" s="75"/>
      <c r="E80" s="75"/>
      <c r="F80" s="75">
        <v>2020</v>
      </c>
      <c r="G80" s="75">
        <v>2024</v>
      </c>
      <c r="H80" s="92"/>
      <c r="I80" s="84"/>
      <c r="J80" s="75" t="s">
        <v>205</v>
      </c>
      <c r="K80" s="75"/>
      <c r="L80" s="75"/>
      <c r="M80" s="75"/>
      <c r="N80" s="75"/>
      <c r="O80" s="75"/>
      <c r="P80" s="75"/>
      <c r="Q80" s="106">
        <v>11.8</v>
      </c>
      <c r="R80" s="92"/>
      <c r="S80" s="92"/>
      <c r="T80" s="92"/>
      <c r="U80" s="80"/>
      <c r="V80" s="80"/>
      <c r="W80" s="99"/>
      <c r="X80" s="131"/>
    </row>
    <row r="81" spans="1:24" ht="65.25" customHeight="1" x14ac:dyDescent="0.25">
      <c r="A81" s="72" t="s">
        <v>238</v>
      </c>
      <c r="B81" s="74" t="s">
        <v>362</v>
      </c>
      <c r="C81" s="75" t="s">
        <v>363</v>
      </c>
      <c r="D81" s="75" t="s">
        <v>207</v>
      </c>
      <c r="E81" s="75" t="str">
        <f>P81</f>
        <v>2 МВА 
5,5 км</v>
      </c>
      <c r="F81" s="76">
        <v>2025</v>
      </c>
      <c r="G81" s="76">
        <v>2029</v>
      </c>
      <c r="H81" s="92"/>
      <c r="I81" s="79"/>
      <c r="J81" s="106"/>
      <c r="K81" s="75" t="s">
        <v>263</v>
      </c>
      <c r="L81" s="75" t="s">
        <v>263</v>
      </c>
      <c r="M81" s="75" t="s">
        <v>263</v>
      </c>
      <c r="N81" s="75" t="s">
        <v>263</v>
      </c>
      <c r="O81" s="75" t="s">
        <v>263</v>
      </c>
      <c r="P81" s="75" t="s">
        <v>264</v>
      </c>
      <c r="Q81" s="112"/>
      <c r="R81" s="92">
        <v>5.4493299000000004</v>
      </c>
      <c r="S81" s="80">
        <v>5.6782017558000009</v>
      </c>
      <c r="T81" s="80">
        <v>5.9166862295436013</v>
      </c>
      <c r="U81" s="80">
        <v>6.1651870511844331</v>
      </c>
      <c r="V81" s="80">
        <v>6.4241249073341793</v>
      </c>
      <c r="W81" s="99">
        <f t="shared" si="12"/>
        <v>29.633529843862213</v>
      </c>
    </row>
    <row r="82" spans="1:24" ht="65.25" customHeight="1" x14ac:dyDescent="0.25">
      <c r="A82" s="72" t="s">
        <v>239</v>
      </c>
      <c r="B82" s="74" t="s">
        <v>182</v>
      </c>
      <c r="C82" s="75" t="s">
        <v>364</v>
      </c>
      <c r="D82" s="75"/>
      <c r="E82" s="75"/>
      <c r="F82" s="75">
        <v>2020</v>
      </c>
      <c r="G82" s="75">
        <v>2024</v>
      </c>
      <c r="H82" s="92"/>
      <c r="I82" s="84"/>
      <c r="J82" s="75" t="s">
        <v>170</v>
      </c>
      <c r="K82" s="75"/>
      <c r="L82" s="75"/>
      <c r="M82" s="75"/>
      <c r="N82" s="75"/>
      <c r="O82" s="75"/>
      <c r="P82" s="75"/>
      <c r="Q82" s="106">
        <v>1.0999999999999996</v>
      </c>
      <c r="R82" s="92"/>
      <c r="S82" s="80"/>
      <c r="T82" s="80"/>
      <c r="U82" s="80"/>
      <c r="V82" s="80"/>
      <c r="W82" s="99"/>
    </row>
    <row r="83" spans="1:24" ht="65.25" customHeight="1" x14ac:dyDescent="0.25">
      <c r="A83" s="72" t="s">
        <v>240</v>
      </c>
      <c r="B83" s="74" t="s">
        <v>365</v>
      </c>
      <c r="C83" s="75" t="s">
        <v>366</v>
      </c>
      <c r="D83" s="75" t="s">
        <v>207</v>
      </c>
      <c r="E83" s="75" t="str">
        <f>P83</f>
        <v>0,56 МВА 
1,53 км</v>
      </c>
      <c r="F83" s="76">
        <v>2025</v>
      </c>
      <c r="G83" s="76">
        <v>2029</v>
      </c>
      <c r="H83" s="92"/>
      <c r="I83" s="79"/>
      <c r="J83" s="106"/>
      <c r="K83" s="75" t="s">
        <v>276</v>
      </c>
      <c r="L83" s="75" t="s">
        <v>277</v>
      </c>
      <c r="M83" s="75" t="s">
        <v>168</v>
      </c>
      <c r="N83" s="75" t="s">
        <v>210</v>
      </c>
      <c r="O83" s="75" t="s">
        <v>278</v>
      </c>
      <c r="P83" s="75" t="s">
        <v>280</v>
      </c>
      <c r="Q83" s="106"/>
      <c r="R83" s="92">
        <v>2.9469999999999996</v>
      </c>
      <c r="S83" s="80">
        <v>2.5</v>
      </c>
      <c r="T83" s="80">
        <v>1.8</v>
      </c>
      <c r="U83" s="80">
        <v>1.2</v>
      </c>
      <c r="V83" s="80">
        <v>2.8</v>
      </c>
      <c r="W83" s="99">
        <f>R83+S83+T83+U83+V83</f>
        <v>11.247</v>
      </c>
      <c r="X83" s="38"/>
    </row>
    <row r="84" spans="1:24" ht="64.5" customHeight="1" x14ac:dyDescent="0.25">
      <c r="A84" s="72" t="s">
        <v>241</v>
      </c>
      <c r="B84" s="94" t="s">
        <v>206</v>
      </c>
      <c r="C84" s="113" t="s">
        <v>188</v>
      </c>
      <c r="D84" s="75" t="s">
        <v>207</v>
      </c>
      <c r="E84" s="75"/>
      <c r="F84" s="75">
        <v>2023</v>
      </c>
      <c r="G84" s="75">
        <v>2025</v>
      </c>
      <c r="H84" s="92"/>
      <c r="I84" s="84"/>
      <c r="J84" s="106" t="s">
        <v>203</v>
      </c>
      <c r="K84" s="75"/>
      <c r="L84" s="75"/>
      <c r="M84" s="75"/>
      <c r="N84" s="75"/>
      <c r="O84" s="75"/>
      <c r="P84" s="75"/>
      <c r="Q84" s="106">
        <v>1.449392</v>
      </c>
      <c r="R84" s="92">
        <v>158.00823300000002</v>
      </c>
      <c r="S84" s="80"/>
      <c r="T84" s="80"/>
      <c r="U84" s="80"/>
      <c r="V84" s="80"/>
      <c r="W84" s="99">
        <f>R84+S84+T84+U84+V84</f>
        <v>158.00823300000002</v>
      </c>
      <c r="X84" s="38"/>
    </row>
    <row r="85" spans="1:24" ht="18.75" x14ac:dyDescent="0.25">
      <c r="A85" s="114" t="s">
        <v>55</v>
      </c>
      <c r="B85" s="13" t="s">
        <v>56</v>
      </c>
      <c r="C85" s="13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115"/>
      <c r="R85" s="80"/>
      <c r="S85" s="80"/>
      <c r="T85" s="80"/>
      <c r="U85" s="80"/>
      <c r="V85" s="80"/>
      <c r="W85" s="99"/>
    </row>
    <row r="86" spans="1:24" ht="18.75" x14ac:dyDescent="0.25">
      <c r="A86" s="116" t="s">
        <v>28</v>
      </c>
      <c r="B86" s="74" t="s">
        <v>26</v>
      </c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80"/>
      <c r="S86" s="80"/>
      <c r="T86" s="80"/>
      <c r="U86" s="80"/>
      <c r="V86" s="80"/>
      <c r="W86" s="99"/>
    </row>
    <row r="87" spans="1:24" ht="18.75" x14ac:dyDescent="0.25">
      <c r="A87" s="116"/>
      <c r="B87" s="74" t="s">
        <v>57</v>
      </c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80"/>
      <c r="S87" s="80"/>
      <c r="T87" s="80"/>
      <c r="U87" s="80"/>
      <c r="V87" s="80"/>
      <c r="W87" s="99"/>
    </row>
    <row r="88" spans="1:24" ht="18.75" x14ac:dyDescent="0.25">
      <c r="A88" s="116" t="s">
        <v>29</v>
      </c>
      <c r="B88" s="74" t="s">
        <v>27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80"/>
      <c r="S88" s="80"/>
      <c r="T88" s="80"/>
      <c r="U88" s="80"/>
      <c r="V88" s="80"/>
      <c r="W88" s="99"/>
    </row>
    <row r="89" spans="1:24" ht="18.75" x14ac:dyDescent="0.25">
      <c r="A89" s="116"/>
      <c r="B89" s="74" t="s">
        <v>57</v>
      </c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92"/>
      <c r="S89" s="92"/>
      <c r="T89" s="92"/>
      <c r="U89" s="92"/>
      <c r="V89" s="92"/>
      <c r="W89" s="99"/>
    </row>
    <row r="90" spans="1:24" ht="18.75" x14ac:dyDescent="0.25">
      <c r="A90" s="72" t="s">
        <v>23</v>
      </c>
      <c r="B90" s="74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92"/>
      <c r="S90" s="92"/>
      <c r="T90" s="92"/>
      <c r="U90" s="92"/>
      <c r="V90" s="92"/>
      <c r="W90" s="99"/>
    </row>
    <row r="91" spans="1:24" ht="18.75" x14ac:dyDescent="0.25">
      <c r="A91" s="220" t="s">
        <v>58</v>
      </c>
      <c r="B91" s="221"/>
      <c r="C91" s="117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92"/>
      <c r="S91" s="92"/>
      <c r="T91" s="92"/>
      <c r="U91" s="92"/>
      <c r="V91" s="92"/>
      <c r="W91" s="99"/>
    </row>
    <row r="92" spans="1:24" ht="18.75" hidden="1" customHeight="1" x14ac:dyDescent="0.25">
      <c r="A92" s="116"/>
      <c r="B92" s="13" t="s">
        <v>59</v>
      </c>
      <c r="C92" s="13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92"/>
      <c r="S92" s="92"/>
      <c r="T92" s="92"/>
      <c r="U92" s="92"/>
      <c r="V92" s="92"/>
      <c r="W92" s="99"/>
    </row>
    <row r="93" spans="1:24" ht="18.75" x14ac:dyDescent="0.25">
      <c r="A93" s="116"/>
      <c r="B93" s="13" t="s">
        <v>59</v>
      </c>
      <c r="C93" s="13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0"/>
      <c r="S93" s="70"/>
      <c r="T93" s="70"/>
      <c r="U93" s="70"/>
      <c r="V93" s="69"/>
      <c r="W93" s="102"/>
    </row>
    <row r="94" spans="1:24" ht="19.5" thickBot="1" x14ac:dyDescent="0.3">
      <c r="A94" s="118" t="s">
        <v>23</v>
      </c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20"/>
      <c r="S94" s="120"/>
      <c r="T94" s="120"/>
      <c r="U94" s="120"/>
      <c r="V94" s="120"/>
      <c r="W94" s="121"/>
    </row>
    <row r="95" spans="1:24" x14ac:dyDescent="0.25">
      <c r="A95" s="122"/>
      <c r="B95" s="11"/>
      <c r="C95" s="123"/>
      <c r="D95" s="11"/>
      <c r="E95" s="11"/>
      <c r="F95" s="11"/>
      <c r="G95" s="124"/>
      <c r="H95" s="124"/>
      <c r="I95" s="124"/>
      <c r="J95" s="124"/>
      <c r="K95" s="124"/>
      <c r="L95" s="124"/>
      <c r="M95" s="124"/>
      <c r="N95" s="124"/>
      <c r="O95" s="124"/>
      <c r="P95" s="125"/>
      <c r="Q95" s="125"/>
      <c r="R95" s="125"/>
      <c r="S95" s="125"/>
      <c r="T95" s="125"/>
      <c r="U95" s="126"/>
      <c r="V95" s="124"/>
      <c r="W95" s="124"/>
    </row>
    <row r="96" spans="1:24" ht="23.25" x14ac:dyDescent="0.35">
      <c r="A96" s="127" t="s">
        <v>61</v>
      </c>
      <c r="B96" s="12" t="s">
        <v>60</v>
      </c>
      <c r="C96" s="128"/>
      <c r="D96" s="12"/>
      <c r="E96" s="12"/>
      <c r="F96" s="12"/>
      <c r="P96" s="129"/>
      <c r="Q96" s="129"/>
      <c r="R96" s="129"/>
      <c r="S96" s="129"/>
      <c r="T96" s="129"/>
      <c r="U96" s="130"/>
    </row>
    <row r="97" spans="1:6" x14ac:dyDescent="0.25">
      <c r="A97" s="127" t="s">
        <v>62</v>
      </c>
      <c r="B97" s="12" t="s">
        <v>64</v>
      </c>
      <c r="C97" s="128"/>
      <c r="D97" s="12"/>
      <c r="E97" s="12"/>
      <c r="F97" s="12"/>
    </row>
    <row r="98" spans="1:6" x14ac:dyDescent="0.25">
      <c r="A98" s="14" t="s">
        <v>63</v>
      </c>
      <c r="B98" s="12" t="s">
        <v>65</v>
      </c>
      <c r="C98" s="128"/>
      <c r="D98" s="12"/>
      <c r="E98" s="12"/>
      <c r="F98" s="12"/>
    </row>
    <row r="99" spans="1:6" x14ac:dyDescent="0.25">
      <c r="A99" s="14" t="s">
        <v>67</v>
      </c>
      <c r="B99" s="12" t="s">
        <v>66</v>
      </c>
      <c r="C99" s="128"/>
      <c r="D99" s="12"/>
      <c r="E99" s="12"/>
      <c r="F99" s="12"/>
    </row>
    <row r="100" spans="1:6" x14ac:dyDescent="0.25">
      <c r="B100" s="12"/>
      <c r="C100" s="128"/>
      <c r="D100" s="12"/>
      <c r="E100" s="12"/>
      <c r="F100" s="12"/>
    </row>
    <row r="101" spans="1:6" x14ac:dyDescent="0.25">
      <c r="B101" s="12" t="s">
        <v>167</v>
      </c>
      <c r="C101" s="128"/>
      <c r="D101" s="12"/>
      <c r="E101" s="12"/>
      <c r="F101" s="12"/>
    </row>
  </sheetData>
  <mergeCells count="22">
    <mergeCell ref="A91:B91"/>
    <mergeCell ref="H14:H15"/>
    <mergeCell ref="I14:I15"/>
    <mergeCell ref="K14:P14"/>
    <mergeCell ref="R14:W14"/>
    <mergeCell ref="C14:C15"/>
    <mergeCell ref="U7:W7"/>
    <mergeCell ref="P8:W8"/>
    <mergeCell ref="A10:V10"/>
    <mergeCell ref="A11:V11"/>
    <mergeCell ref="A14:A15"/>
    <mergeCell ref="B14:B15"/>
    <mergeCell ref="D14:D15"/>
    <mergeCell ref="E14:E15"/>
    <mergeCell ref="F14:F15"/>
    <mergeCell ref="G14:G15"/>
    <mergeCell ref="U6:W6"/>
    <mergeCell ref="U1:W1"/>
    <mergeCell ref="U2:W2"/>
    <mergeCell ref="U3:W3"/>
    <mergeCell ref="U4:W4"/>
    <mergeCell ref="U5:W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4" fitToHeight="0" orientation="landscape" verticalDpi="180" r:id="rId1"/>
  <rowBreaks count="1" manualBreakCount="1">
    <brk id="28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HM98"/>
  <sheetViews>
    <sheetView view="pageBreakPreview" topLeftCell="C20" zoomScale="30" zoomScaleNormal="50" zoomScaleSheetLayoutView="30" workbookViewId="0">
      <selection activeCell="Z78" sqref="Z78"/>
    </sheetView>
  </sheetViews>
  <sheetFormatPr defaultRowHeight="18.75" outlineLevelRow="1" x14ac:dyDescent="0.25"/>
  <cols>
    <col min="1" max="1" width="15" style="14" customWidth="1"/>
    <col min="2" max="2" width="69.7109375" style="4" customWidth="1"/>
    <col min="3" max="7" width="7.7109375" style="4" bestFit="1" customWidth="1"/>
    <col min="8" max="8" width="8.85546875" style="4" bestFit="1" customWidth="1"/>
    <col min="9" max="13" width="7.7109375" style="4" bestFit="1" customWidth="1"/>
    <col min="14" max="14" width="8.85546875" style="4" bestFit="1" customWidth="1"/>
    <col min="15" max="15" width="13.42578125" style="4" customWidth="1"/>
    <col min="16" max="19" width="5.42578125" style="4" customWidth="1"/>
    <col min="20" max="20" width="13.28515625" style="133" customWidth="1"/>
    <col min="21" max="21" width="13.28515625" style="4" customWidth="1"/>
    <col min="22" max="23" width="13.85546875" style="4" customWidth="1"/>
    <col min="24" max="24" width="14.140625" style="4" customWidth="1"/>
    <col min="25" max="25" width="13.85546875" style="12" customWidth="1"/>
    <col min="26" max="26" width="16.140625" style="12" customWidth="1"/>
    <col min="27" max="28" width="5.7109375" style="12" customWidth="1"/>
    <col min="29" max="30" width="5.7109375" style="135" customWidth="1"/>
    <col min="31" max="31" width="10.7109375" style="136" customWidth="1"/>
    <col min="32" max="32" width="13.28515625" style="135" customWidth="1"/>
    <col min="33" max="33" width="13.85546875" style="135" customWidth="1"/>
    <col min="34" max="35" width="13.85546875" style="4" customWidth="1"/>
    <col min="36" max="36" width="14.85546875" style="4" customWidth="1"/>
    <col min="37" max="37" width="16" style="4" customWidth="1"/>
  </cols>
  <sheetData>
    <row r="1" spans="1:38" ht="45.75" customHeight="1" x14ac:dyDescent="0.25">
      <c r="W1" s="134"/>
      <c r="X1" s="134"/>
      <c r="AG1" s="4"/>
      <c r="AI1" s="209" t="s">
        <v>68</v>
      </c>
      <c r="AJ1" s="209"/>
      <c r="AK1" s="209"/>
    </row>
    <row r="2" spans="1:38" x14ac:dyDescent="0.3">
      <c r="W2" s="137"/>
      <c r="X2" s="137"/>
      <c r="AG2" s="4"/>
      <c r="AI2" s="210" t="s">
        <v>11</v>
      </c>
      <c r="AJ2" s="210"/>
      <c r="AK2" s="210"/>
    </row>
    <row r="3" spans="1:38" x14ac:dyDescent="0.3">
      <c r="W3" s="137"/>
      <c r="X3" s="137"/>
      <c r="AG3" s="4"/>
      <c r="AI3" s="210" t="s">
        <v>177</v>
      </c>
      <c r="AJ3" s="210"/>
      <c r="AK3" s="210"/>
    </row>
    <row r="4" spans="1:38" ht="18.75" customHeight="1" x14ac:dyDescent="0.25">
      <c r="W4" s="138"/>
      <c r="X4" s="138"/>
      <c r="AG4" s="4"/>
      <c r="AI4" s="211" t="s">
        <v>88</v>
      </c>
      <c r="AJ4" s="211"/>
      <c r="AK4" s="211"/>
    </row>
    <row r="5" spans="1:38" x14ac:dyDescent="0.25">
      <c r="W5" s="124"/>
      <c r="X5" s="124"/>
      <c r="AG5" s="4"/>
      <c r="AI5" s="56" t="s">
        <v>178</v>
      </c>
      <c r="AJ5" s="56"/>
      <c r="AK5" s="56"/>
      <c r="AL5" s="36"/>
    </row>
    <row r="6" spans="1:38" x14ac:dyDescent="0.3">
      <c r="AG6" s="4"/>
      <c r="AI6" s="9"/>
      <c r="AJ6" s="9"/>
      <c r="AK6" s="9"/>
    </row>
    <row r="7" spans="1:38" x14ac:dyDescent="0.25">
      <c r="W7" s="139"/>
      <c r="X7" s="139"/>
      <c r="AG7" s="4"/>
      <c r="AI7" s="213" t="s">
        <v>12</v>
      </c>
      <c r="AJ7" s="213"/>
      <c r="AK7" s="227"/>
    </row>
    <row r="8" spans="1:38" x14ac:dyDescent="0.3">
      <c r="W8" s="140"/>
      <c r="X8" s="140"/>
      <c r="AG8" s="11"/>
      <c r="AH8" s="226" t="s">
        <v>191</v>
      </c>
      <c r="AI8" s="226"/>
      <c r="AJ8" s="226"/>
      <c r="AK8" s="226"/>
    </row>
    <row r="9" spans="1:38" x14ac:dyDescent="0.3">
      <c r="W9" s="141"/>
      <c r="X9" s="141"/>
      <c r="AG9" s="4"/>
      <c r="AI9" s="9"/>
      <c r="AJ9" s="9"/>
      <c r="AK9" s="16" t="s">
        <v>13</v>
      </c>
    </row>
    <row r="10" spans="1:38" ht="22.5" x14ac:dyDescent="0.25">
      <c r="A10" s="215" t="s">
        <v>103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</row>
    <row r="11" spans="1:38" ht="22.5" x14ac:dyDescent="0.25">
      <c r="A11" s="215" t="s">
        <v>242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</row>
    <row r="12" spans="1:38" ht="19.5" thickBot="1" x14ac:dyDescent="0.3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U12" s="8"/>
      <c r="V12" s="8"/>
      <c r="W12" s="8"/>
      <c r="X12" s="8"/>
    </row>
    <row r="13" spans="1:38" ht="54" customHeight="1" x14ac:dyDescent="0.25">
      <c r="A13" s="228" t="s">
        <v>0</v>
      </c>
      <c r="B13" s="231" t="s">
        <v>69</v>
      </c>
      <c r="C13" s="234" t="s">
        <v>70</v>
      </c>
      <c r="D13" s="235"/>
      <c r="E13" s="235"/>
      <c r="F13" s="235"/>
      <c r="G13" s="235"/>
      <c r="H13" s="235"/>
      <c r="I13" s="218" t="s">
        <v>73</v>
      </c>
      <c r="J13" s="218"/>
      <c r="K13" s="218"/>
      <c r="L13" s="218"/>
      <c r="M13" s="218"/>
      <c r="N13" s="218"/>
      <c r="O13" s="238" t="s">
        <v>102</v>
      </c>
      <c r="P13" s="218" t="s">
        <v>75</v>
      </c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41"/>
    </row>
    <row r="14" spans="1:38" ht="83.45" customHeight="1" x14ac:dyDescent="0.25">
      <c r="A14" s="229"/>
      <c r="B14" s="232"/>
      <c r="C14" s="236"/>
      <c r="D14" s="237"/>
      <c r="E14" s="237"/>
      <c r="F14" s="237"/>
      <c r="G14" s="237"/>
      <c r="H14" s="237"/>
      <c r="I14" s="219"/>
      <c r="J14" s="219"/>
      <c r="K14" s="219"/>
      <c r="L14" s="219"/>
      <c r="M14" s="219"/>
      <c r="N14" s="219"/>
      <c r="O14" s="239"/>
      <c r="P14" s="219" t="s">
        <v>243</v>
      </c>
      <c r="Q14" s="219"/>
      <c r="R14" s="219"/>
      <c r="S14" s="219"/>
      <c r="T14" s="219"/>
      <c r="U14" s="219" t="s">
        <v>244</v>
      </c>
      <c r="V14" s="219" t="s">
        <v>245</v>
      </c>
      <c r="W14" s="219" t="s">
        <v>246</v>
      </c>
      <c r="X14" s="219" t="s">
        <v>247</v>
      </c>
      <c r="Y14" s="219" t="s">
        <v>248</v>
      </c>
      <c r="Z14" s="219" t="s">
        <v>219</v>
      </c>
      <c r="AA14" s="219" t="s">
        <v>243</v>
      </c>
      <c r="AB14" s="219"/>
      <c r="AC14" s="219"/>
      <c r="AD14" s="219"/>
      <c r="AE14" s="219"/>
      <c r="AF14" s="219" t="s">
        <v>244</v>
      </c>
      <c r="AG14" s="219" t="s">
        <v>245</v>
      </c>
      <c r="AH14" s="219" t="s">
        <v>246</v>
      </c>
      <c r="AI14" s="219" t="s">
        <v>247</v>
      </c>
      <c r="AJ14" s="219" t="s">
        <v>248</v>
      </c>
      <c r="AK14" s="242" t="s">
        <v>219</v>
      </c>
    </row>
    <row r="15" spans="1:38" ht="64.150000000000006" customHeight="1" x14ac:dyDescent="0.25">
      <c r="A15" s="230"/>
      <c r="B15" s="233"/>
      <c r="C15" s="219" t="s">
        <v>71</v>
      </c>
      <c r="D15" s="219"/>
      <c r="E15" s="219"/>
      <c r="F15" s="219"/>
      <c r="G15" s="219"/>
      <c r="H15" s="244"/>
      <c r="I15" s="219" t="s">
        <v>71</v>
      </c>
      <c r="J15" s="219"/>
      <c r="K15" s="219"/>
      <c r="L15" s="219"/>
      <c r="M15" s="219"/>
      <c r="N15" s="219"/>
      <c r="O15" s="240"/>
      <c r="P15" s="13" t="s">
        <v>76</v>
      </c>
      <c r="Q15" s="13" t="s">
        <v>77</v>
      </c>
      <c r="R15" s="13" t="s">
        <v>78</v>
      </c>
      <c r="S15" s="13" t="s">
        <v>79</v>
      </c>
      <c r="T15" s="75" t="s">
        <v>72</v>
      </c>
      <c r="U15" s="219"/>
      <c r="V15" s="219"/>
      <c r="W15" s="219"/>
      <c r="X15" s="219"/>
      <c r="Y15" s="219"/>
      <c r="Z15" s="219"/>
      <c r="AA15" s="13" t="s">
        <v>76</v>
      </c>
      <c r="AB15" s="13" t="s">
        <v>77</v>
      </c>
      <c r="AC15" s="13" t="s">
        <v>78</v>
      </c>
      <c r="AD15" s="13" t="s">
        <v>79</v>
      </c>
      <c r="AE15" s="76" t="s">
        <v>72</v>
      </c>
      <c r="AF15" s="219"/>
      <c r="AG15" s="219"/>
      <c r="AH15" s="219"/>
      <c r="AI15" s="219"/>
      <c r="AJ15" s="219"/>
      <c r="AK15" s="242"/>
    </row>
    <row r="16" spans="1:38" ht="32.450000000000003" customHeight="1" x14ac:dyDescent="0.25">
      <c r="A16" s="185"/>
      <c r="B16" s="51"/>
      <c r="C16" s="15">
        <v>2020</v>
      </c>
      <c r="D16" s="15">
        <f>C16+1</f>
        <v>2021</v>
      </c>
      <c r="E16" s="15">
        <f t="shared" ref="E16:J17" si="0">D16+1</f>
        <v>2022</v>
      </c>
      <c r="F16" s="15">
        <f t="shared" si="0"/>
        <v>2023</v>
      </c>
      <c r="G16" s="15">
        <f t="shared" si="0"/>
        <v>2024</v>
      </c>
      <c r="H16" s="142" t="s">
        <v>72</v>
      </c>
      <c r="I16" s="15">
        <v>2020</v>
      </c>
      <c r="J16" s="15">
        <f>I16+1</f>
        <v>2021</v>
      </c>
      <c r="K16" s="15">
        <f t="shared" ref="K16:T17" si="1">J16+1</f>
        <v>2022</v>
      </c>
      <c r="L16" s="15">
        <f t="shared" si="1"/>
        <v>2023</v>
      </c>
      <c r="M16" s="15">
        <f t="shared" si="1"/>
        <v>2024</v>
      </c>
      <c r="N16" s="15" t="s">
        <v>72</v>
      </c>
      <c r="O16" s="15" t="s">
        <v>74</v>
      </c>
      <c r="P16" s="245" t="s">
        <v>80</v>
      </c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 t="s">
        <v>74</v>
      </c>
      <c r="AB16" s="245"/>
      <c r="AC16" s="245"/>
      <c r="AD16" s="245"/>
      <c r="AE16" s="245"/>
      <c r="AF16" s="245"/>
      <c r="AG16" s="245"/>
      <c r="AH16" s="245"/>
      <c r="AI16" s="245"/>
      <c r="AJ16" s="245"/>
      <c r="AK16" s="246"/>
    </row>
    <row r="17" spans="1:37" ht="33" customHeight="1" x14ac:dyDescent="0.25">
      <c r="A17" s="67">
        <v>1</v>
      </c>
      <c r="B17" s="76">
        <f>A17+1</f>
        <v>2</v>
      </c>
      <c r="C17" s="76">
        <f t="shared" ref="C17:D17" si="2">B17+1</f>
        <v>3</v>
      </c>
      <c r="D17" s="76">
        <f t="shared" si="2"/>
        <v>4</v>
      </c>
      <c r="E17" s="76">
        <f t="shared" si="0"/>
        <v>5</v>
      </c>
      <c r="F17" s="76">
        <f t="shared" si="0"/>
        <v>6</v>
      </c>
      <c r="G17" s="76">
        <f t="shared" si="0"/>
        <v>7</v>
      </c>
      <c r="H17" s="76">
        <f t="shared" si="0"/>
        <v>8</v>
      </c>
      <c r="I17" s="76">
        <f t="shared" si="0"/>
        <v>9</v>
      </c>
      <c r="J17" s="76">
        <f t="shared" si="0"/>
        <v>10</v>
      </c>
      <c r="K17" s="76">
        <f t="shared" si="1"/>
        <v>11</v>
      </c>
      <c r="L17" s="76">
        <f t="shared" si="1"/>
        <v>12</v>
      </c>
      <c r="M17" s="76">
        <f t="shared" si="1"/>
        <v>13</v>
      </c>
      <c r="N17" s="76">
        <f t="shared" si="1"/>
        <v>14</v>
      </c>
      <c r="O17" s="76">
        <f t="shared" si="1"/>
        <v>15</v>
      </c>
      <c r="P17" s="76">
        <f>O17+1</f>
        <v>16</v>
      </c>
      <c r="Q17" s="76">
        <f t="shared" si="1"/>
        <v>17</v>
      </c>
      <c r="R17" s="76">
        <f t="shared" si="1"/>
        <v>18</v>
      </c>
      <c r="S17" s="76">
        <f t="shared" si="1"/>
        <v>19</v>
      </c>
      <c r="T17" s="75">
        <f t="shared" si="1"/>
        <v>20</v>
      </c>
      <c r="U17" s="75">
        <f t="shared" ref="U17" si="3">T17+1</f>
        <v>21</v>
      </c>
      <c r="V17" s="75">
        <f t="shared" ref="V17" si="4">U17+1</f>
        <v>22</v>
      </c>
      <c r="W17" s="75">
        <f t="shared" ref="W17" si="5">V17+1</f>
        <v>23</v>
      </c>
      <c r="X17" s="75">
        <f t="shared" ref="X17" si="6">W17+1</f>
        <v>24</v>
      </c>
      <c r="Y17" s="75">
        <f t="shared" ref="Y17" si="7">X17+1</f>
        <v>25</v>
      </c>
      <c r="Z17" s="75">
        <f t="shared" ref="Z17" si="8">Y17+1</f>
        <v>26</v>
      </c>
      <c r="AA17" s="75">
        <f t="shared" ref="AA17" si="9">Z17+1</f>
        <v>27</v>
      </c>
      <c r="AB17" s="75">
        <f t="shared" ref="AB17" si="10">AA17+1</f>
        <v>28</v>
      </c>
      <c r="AC17" s="75">
        <f t="shared" ref="AC17" si="11">AB17+1</f>
        <v>29</v>
      </c>
      <c r="AD17" s="75">
        <f t="shared" ref="AD17" si="12">AC17+1</f>
        <v>30</v>
      </c>
      <c r="AE17" s="75">
        <f t="shared" ref="AE17" si="13">AD17+1</f>
        <v>31</v>
      </c>
      <c r="AF17" s="75">
        <f t="shared" ref="AF17" si="14">AE17+1</f>
        <v>32</v>
      </c>
      <c r="AG17" s="75">
        <f t="shared" ref="AG17" si="15">AF17+1</f>
        <v>33</v>
      </c>
      <c r="AH17" s="75">
        <f t="shared" ref="AH17" si="16">AG17+1</f>
        <v>34</v>
      </c>
      <c r="AI17" s="75">
        <f t="shared" ref="AI17" si="17">AH17+1</f>
        <v>35</v>
      </c>
      <c r="AJ17" s="75">
        <f t="shared" ref="AJ17" si="18">AI17+1</f>
        <v>36</v>
      </c>
      <c r="AK17" s="186">
        <f t="shared" ref="AK17" si="19">AJ17+1</f>
        <v>37</v>
      </c>
    </row>
    <row r="18" spans="1:37" ht="62.25" customHeight="1" x14ac:dyDescent="0.25">
      <c r="A18" s="67"/>
      <c r="B18" s="15" t="s">
        <v>6</v>
      </c>
      <c r="C18" s="78"/>
      <c r="D18" s="69"/>
      <c r="E18" s="78"/>
      <c r="F18" s="78"/>
      <c r="G18" s="69"/>
      <c r="H18" s="143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2" t="str">
        <f>'П.1.1-25-29 '!J17</f>
        <v>68,83 МВА
67,24 км</v>
      </c>
      <c r="U18" s="70" t="str">
        <f>'П.1.1-25-29 '!K17</f>
        <v>11,58 МВА
44,36 км</v>
      </c>
      <c r="V18" s="70" t="str">
        <f>'П.1.1-25-29 '!L17</f>
        <v>57,61 МВА 
25,18 км</v>
      </c>
      <c r="W18" s="70" t="str">
        <f>'П.1.1-25-29 '!M17</f>
        <v>9,38 МВА  
23,5 км</v>
      </c>
      <c r="X18" s="70" t="str">
        <f>'П.1.1-25-29 '!N17</f>
        <v>91,14 МВА 
30,0 км</v>
      </c>
      <c r="Y18" s="70" t="str">
        <f>'П.1.1-25-29 '!O17</f>
        <v>8,98 МВА
32,83 км</v>
      </c>
      <c r="Z18" s="70" t="str">
        <f>'П.1.1-25-29 '!P17</f>
        <v>178,69 МВА  
155,87 км</v>
      </c>
      <c r="AA18" s="69"/>
      <c r="AB18" s="69"/>
      <c r="AC18" s="69"/>
      <c r="AD18" s="69"/>
      <c r="AE18" s="78">
        <f t="shared" ref="AE18:AJ18" si="20">AE19+AE60</f>
        <v>410.63562000000002</v>
      </c>
      <c r="AF18" s="69">
        <f t="shared" si="20"/>
        <v>753.68088553000018</v>
      </c>
      <c r="AG18" s="69">
        <f t="shared" si="20"/>
        <v>532.10177911160008</v>
      </c>
      <c r="AH18" s="69">
        <f t="shared" si="20"/>
        <v>728.350233</v>
      </c>
      <c r="AI18" s="69">
        <f t="shared" si="20"/>
        <v>563.25299999999993</v>
      </c>
      <c r="AJ18" s="69">
        <f t="shared" si="20"/>
        <v>568.27499999999986</v>
      </c>
      <c r="AK18" s="71">
        <f>AK19+AK60</f>
        <v>3145.6608976416001</v>
      </c>
    </row>
    <row r="19" spans="1:37" ht="57" customHeight="1" x14ac:dyDescent="0.25">
      <c r="A19" s="67">
        <v>1</v>
      </c>
      <c r="B19" s="13" t="s">
        <v>7</v>
      </c>
      <c r="C19" s="78"/>
      <c r="D19" s="78"/>
      <c r="E19" s="78"/>
      <c r="F19" s="78"/>
      <c r="G19" s="69"/>
      <c r="H19" s="143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2" t="str">
        <f>'П.1.1-25-29 '!J18</f>
        <v>62,2 МВА
24,0 км</v>
      </c>
      <c r="U19" s="70" t="str">
        <f>U20</f>
        <v>4,12 МВА 
6,7 км</v>
      </c>
      <c r="V19" s="70" t="str">
        <f t="shared" ref="V19:Z19" si="21">V20</f>
        <v>52,52 МВА 
8,2 км</v>
      </c>
      <c r="W19" s="70" t="str">
        <f t="shared" si="21"/>
        <v>4,52 МВА  
8,2 км</v>
      </c>
      <c r="X19" s="70" t="str">
        <f t="shared" si="21"/>
        <v>86,52 МВА 
8,2 км</v>
      </c>
      <c r="Y19" s="70" t="str">
        <f t="shared" si="21"/>
        <v>4,52 МВА 
8,2 км</v>
      </c>
      <c r="Z19" s="70" t="str">
        <f t="shared" si="21"/>
        <v>152,2 МВА 
39,5 км</v>
      </c>
      <c r="AA19" s="69"/>
      <c r="AB19" s="69"/>
      <c r="AC19" s="69"/>
      <c r="AD19" s="69"/>
      <c r="AE19" s="78">
        <f t="shared" ref="AE19:AJ19" si="22">AE20+AE47</f>
        <v>182.56961002000003</v>
      </c>
      <c r="AF19" s="69">
        <f t="shared" si="22"/>
        <v>338.79061753000008</v>
      </c>
      <c r="AG19" s="69">
        <f t="shared" si="22"/>
        <v>365.11976619760003</v>
      </c>
      <c r="AH19" s="69">
        <f t="shared" si="22"/>
        <v>625.63705684761203</v>
      </c>
      <c r="AI19" s="69">
        <f t="shared" si="22"/>
        <v>397.82141244921166</v>
      </c>
      <c r="AJ19" s="69">
        <f t="shared" si="22"/>
        <v>220.55292036927148</v>
      </c>
      <c r="AK19" s="102">
        <f>SUM(AF19:AJ19)</f>
        <v>1947.9217733936953</v>
      </c>
    </row>
    <row r="20" spans="1:37" ht="66.599999999999994" customHeight="1" x14ac:dyDescent="0.25">
      <c r="A20" s="72" t="s">
        <v>9</v>
      </c>
      <c r="B20" s="13" t="s">
        <v>8</v>
      </c>
      <c r="C20" s="78"/>
      <c r="D20" s="69"/>
      <c r="E20" s="78"/>
      <c r="F20" s="78"/>
      <c r="G20" s="69"/>
      <c r="H20" s="143"/>
      <c r="I20" s="69"/>
      <c r="J20" s="78"/>
      <c r="K20" s="78"/>
      <c r="L20" s="78"/>
      <c r="M20" s="78"/>
      <c r="N20" s="78"/>
      <c r="O20" s="69"/>
      <c r="P20" s="69"/>
      <c r="Q20" s="69"/>
      <c r="R20" s="69"/>
      <c r="S20" s="69"/>
      <c r="T20" s="92" t="str">
        <f>'П.1.1-25-29 '!J19</f>
        <v>62,2 МВА
24,0 км</v>
      </c>
      <c r="U20" s="70" t="str">
        <f>'П.1.1-25-29 '!K19</f>
        <v>4,12 МВА 
6,7 км</v>
      </c>
      <c r="V20" s="70" t="str">
        <f>'П.1.1-25-29 '!L19</f>
        <v>52,52 МВА 
8,2 км</v>
      </c>
      <c r="W20" s="70" t="str">
        <f>'П.1.1-25-29 '!M19</f>
        <v>4,52 МВА  
8,2 км</v>
      </c>
      <c r="X20" s="70" t="str">
        <f>'П.1.1-25-29 '!N19</f>
        <v>86,52 МВА 
8,2 км</v>
      </c>
      <c r="Y20" s="70" t="str">
        <f>'П.1.1-25-29 '!O19</f>
        <v>4,52 МВА 
8,2 км</v>
      </c>
      <c r="Z20" s="70" t="str">
        <f>'П.1.1-25-29 '!P19</f>
        <v>152,2 МВА 
39,5 км</v>
      </c>
      <c r="AA20" s="69"/>
      <c r="AB20" s="69"/>
      <c r="AC20" s="69"/>
      <c r="AD20" s="69"/>
      <c r="AE20" s="78">
        <f t="shared" ref="AE20:AJ20" si="23">SUM(AE21:AE34)</f>
        <v>117.61561002000001</v>
      </c>
      <c r="AF20" s="69">
        <f t="shared" si="23"/>
        <v>208.95593016000004</v>
      </c>
      <c r="AG20" s="69">
        <f t="shared" si="23"/>
        <v>257.90100954960002</v>
      </c>
      <c r="AH20" s="69">
        <f t="shared" si="23"/>
        <v>315.44547387326537</v>
      </c>
      <c r="AI20" s="69">
        <f t="shared" si="23"/>
        <v>276.02231316867619</v>
      </c>
      <c r="AJ20" s="69">
        <f t="shared" si="23"/>
        <v>128.37040213793779</v>
      </c>
      <c r="AK20" s="102">
        <f>SUM(AF20:AJ20)</f>
        <v>1186.6951288894795</v>
      </c>
    </row>
    <row r="21" spans="1:37" ht="123.75" customHeight="1" x14ac:dyDescent="0.25">
      <c r="A21" s="72" t="s">
        <v>14</v>
      </c>
      <c r="B21" s="74" t="str">
        <f>'П.1.1-25-29 '!B20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1" s="78"/>
      <c r="D21" s="78"/>
      <c r="E21" s="78"/>
      <c r="F21" s="78"/>
      <c r="G21" s="78"/>
      <c r="H21" s="144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5" t="str">
        <f>'П.1.1-25-29 '!J20</f>
        <v xml:space="preserve">9,64 МВА
2,08 км </v>
      </c>
      <c r="U21" s="75"/>
      <c r="V21" s="75"/>
      <c r="W21" s="75"/>
      <c r="X21" s="75"/>
      <c r="Y21" s="75"/>
      <c r="Z21" s="75"/>
      <c r="AA21" s="78"/>
      <c r="AB21" s="78"/>
      <c r="AC21" s="78"/>
      <c r="AD21" s="78"/>
      <c r="AE21" s="78">
        <f>'П.1.1-25-29 '!Q20</f>
        <v>31.638473269999999</v>
      </c>
      <c r="AF21" s="78"/>
      <c r="AG21" s="78"/>
      <c r="AH21" s="78"/>
      <c r="AI21" s="78"/>
      <c r="AJ21" s="78"/>
      <c r="AK21" s="81"/>
    </row>
    <row r="22" spans="1:37" s="1" customFormat="1" ht="165.75" customHeight="1" x14ac:dyDescent="0.25">
      <c r="A22" s="72" t="s">
        <v>17</v>
      </c>
      <c r="B22" s="74" t="str">
        <f>'П.1.1-25-29 '!B21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2" s="92"/>
      <c r="D22" s="92"/>
      <c r="E22" s="92"/>
      <c r="F22" s="92"/>
      <c r="G22" s="92"/>
      <c r="H22" s="103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75"/>
      <c r="U22" s="75" t="str">
        <f>'П.1.1-25-29 '!K21</f>
        <v>2,52 МВА 
3,2 км</v>
      </c>
      <c r="V22" s="75" t="str">
        <f>'П.1.1-25-29 '!L21</f>
        <v>2,52 МВА 
3,2 км</v>
      </c>
      <c r="W22" s="75" t="str">
        <f>'П.1.1-25-29 '!M21</f>
        <v>2,52 МВА 
3,2 км</v>
      </c>
      <c r="X22" s="75" t="str">
        <f>'П.1.1-25-29 '!N21</f>
        <v>2,52 МВА 
3,2 км</v>
      </c>
      <c r="Y22" s="75" t="str">
        <f>'П.1.1-25-29 '!O21</f>
        <v>2,52 МВА 
3,2 км</v>
      </c>
      <c r="Z22" s="75" t="str">
        <f>'П.1.1-25-29 '!P21</f>
        <v>12,6 МВА 
16 км</v>
      </c>
      <c r="AA22" s="92"/>
      <c r="AB22" s="92"/>
      <c r="AC22" s="92"/>
      <c r="AD22" s="92"/>
      <c r="AE22" s="78"/>
      <c r="AF22" s="78">
        <f>'П.1.1-25-29 '!R21</f>
        <v>33.6117998</v>
      </c>
      <c r="AG22" s="78">
        <f>'П.1.1-25-29 '!S21</f>
        <v>35.023495391600001</v>
      </c>
      <c r="AH22" s="78">
        <f>'П.1.1-25-29 '!T21</f>
        <v>36.494482198047201</v>
      </c>
      <c r="AI22" s="78">
        <f>'П.1.1-25-29 '!U21</f>
        <v>38.027250450365187</v>
      </c>
      <c r="AJ22" s="78">
        <f>'П.1.1-25-29 '!V21</f>
        <v>39.62439496928053</v>
      </c>
      <c r="AK22" s="81">
        <f>'П.1.1-25-29 '!W21</f>
        <v>182.78142280929291</v>
      </c>
    </row>
    <row r="23" spans="1:37" s="24" customFormat="1" ht="153" customHeight="1" x14ac:dyDescent="0.25">
      <c r="A23" s="72" t="s">
        <v>19</v>
      </c>
      <c r="B23" s="74" t="str">
        <f>'П.1.1-25-29 '!B22</f>
        <v>Реконструкция электрических сетей  0,4-10(6)кВ в городе Вихоревка, поселках Турма, Прибрежный, Кузнецовка, Добчур Братского района, Речушка, Новая Игирма, Суворовский, Хребтовая, Янгель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3" s="87"/>
      <c r="D23" s="87"/>
      <c r="E23" s="87"/>
      <c r="F23" s="87"/>
      <c r="G23" s="87"/>
      <c r="H23" s="145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5"/>
      <c r="U23" s="75" t="str">
        <f>'П.1.1-25-29 '!K22</f>
        <v>0,8 МВА 
2,2 км</v>
      </c>
      <c r="V23" s="75" t="str">
        <f>'П.1.1-25-29 '!L22</f>
        <v>0,8 МВА 
2,2 км</v>
      </c>
      <c r="W23" s="75" t="str">
        <f>'П.1.1-25-29 '!M22</f>
        <v>0,8 МВА 
2,2 км</v>
      </c>
      <c r="X23" s="75" t="str">
        <f>'П.1.1-25-29 '!N22</f>
        <v>0,8 МВА 
2,2 км</v>
      </c>
      <c r="Y23" s="75" t="str">
        <f>'П.1.1-25-29 '!O22</f>
        <v>0,8 МВА 
2,2 км</v>
      </c>
      <c r="Z23" s="75" t="str">
        <f>'П.1.1-25-29 '!P22</f>
        <v>4 МВА 
11 км</v>
      </c>
      <c r="AA23" s="87"/>
      <c r="AB23" s="87"/>
      <c r="AC23" s="87"/>
      <c r="AD23" s="87"/>
      <c r="AE23" s="78"/>
      <c r="AF23" s="78">
        <f>'П.1.1-25-29 '!R22</f>
        <v>10.898659800000001</v>
      </c>
      <c r="AG23" s="78">
        <f>'П.1.1-25-29 '!S22</f>
        <v>11.356403511600002</v>
      </c>
      <c r="AH23" s="78">
        <f>'П.1.1-25-29 '!T22</f>
        <v>11.833372459087203</v>
      </c>
      <c r="AI23" s="78">
        <f>'П.1.1-25-29 '!U22</f>
        <v>12.330374102368866</v>
      </c>
      <c r="AJ23" s="78">
        <f>'П.1.1-25-29 '!V22</f>
        <v>12.848249814668359</v>
      </c>
      <c r="AK23" s="81">
        <f>'П.1.1-25-29 '!W22</f>
        <v>59.267059687724426</v>
      </c>
    </row>
    <row r="24" spans="1:37" s="24" customFormat="1" ht="123" customHeight="1" x14ac:dyDescent="0.25">
      <c r="A24" s="72" t="s">
        <v>20</v>
      </c>
      <c r="B24" s="74" t="str">
        <f>'П.1.1-25-29 '!B23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4" s="87"/>
      <c r="D24" s="87"/>
      <c r="E24" s="87"/>
      <c r="F24" s="87"/>
      <c r="G24" s="87"/>
      <c r="H24" s="145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75" t="str">
        <f>'П.1.1-25-29 '!J23</f>
        <v>0,56 МВА
0,14 км</v>
      </c>
      <c r="U24" s="75"/>
      <c r="V24" s="75"/>
      <c r="W24" s="75"/>
      <c r="X24" s="75"/>
      <c r="Y24" s="75"/>
      <c r="Z24" s="75"/>
      <c r="AA24" s="87"/>
      <c r="AB24" s="87"/>
      <c r="AC24" s="87"/>
      <c r="AD24" s="87"/>
      <c r="AE24" s="78">
        <f>'П.1.1-25-29 '!Q23</f>
        <v>2</v>
      </c>
      <c r="AF24" s="78"/>
      <c r="AG24" s="78"/>
      <c r="AH24" s="78"/>
      <c r="AI24" s="78"/>
      <c r="AJ24" s="78"/>
      <c r="AK24" s="81"/>
    </row>
    <row r="25" spans="1:37" s="24" customFormat="1" ht="134.25" customHeight="1" x14ac:dyDescent="0.25">
      <c r="A25" s="72" t="s">
        <v>173</v>
      </c>
      <c r="B25" s="74" t="str">
        <f>'П.1.1-25-29 '!B24</f>
        <v>Реконструкция электрических сетей  0,4-10(6)кВ в посёлках Чунский, Весёлый, Лесогорск, Пионерский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5" s="87"/>
      <c r="D25" s="87"/>
      <c r="E25" s="87"/>
      <c r="F25" s="87"/>
      <c r="G25" s="87"/>
      <c r="H25" s="145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5"/>
      <c r="U25" s="75" t="str">
        <f>'П.1.1-25-29 '!K24</f>
        <v>0,4 МВА 
1,1 км</v>
      </c>
      <c r="V25" s="75" t="str">
        <f>'П.1.1-25-29 '!L24</f>
        <v>0,4 МВА 
1,1 км</v>
      </c>
      <c r="W25" s="75" t="str">
        <f>'П.1.1-25-29 '!M24</f>
        <v>0,4 МВА 
1,1 км</v>
      </c>
      <c r="X25" s="75" t="str">
        <f>'П.1.1-25-29 '!N24</f>
        <v>0,4 МВА 
1,1 км</v>
      </c>
      <c r="Y25" s="75" t="str">
        <f>'П.1.1-25-29 '!O24</f>
        <v>0,4 МВА 
1,1 км</v>
      </c>
      <c r="Z25" s="75" t="str">
        <f>'П.1.1-25-29 '!P24</f>
        <v>2 МВА 
5,5 км</v>
      </c>
      <c r="AA25" s="87"/>
      <c r="AB25" s="87"/>
      <c r="AC25" s="87"/>
      <c r="AD25" s="87"/>
      <c r="AE25" s="78"/>
      <c r="AF25" s="78">
        <f>'П.1.1-25-29 '!R24</f>
        <v>5.4493299000000004</v>
      </c>
      <c r="AG25" s="78">
        <f>'П.1.1-25-29 '!S24</f>
        <v>5.6782017558000009</v>
      </c>
      <c r="AH25" s="78">
        <f>'П.1.1-25-29 '!T24</f>
        <v>5.9166862295436013</v>
      </c>
      <c r="AI25" s="78">
        <f>'П.1.1-25-29 '!U24</f>
        <v>6.1651870511844331</v>
      </c>
      <c r="AJ25" s="78">
        <f>'П.1.1-25-29 '!V24</f>
        <v>6.4241249073341793</v>
      </c>
      <c r="AK25" s="81">
        <f>'П.1.1-25-29 '!W24</f>
        <v>29.633529843862213</v>
      </c>
    </row>
    <row r="26" spans="1:37" s="24" customFormat="1" ht="138" customHeight="1" x14ac:dyDescent="0.25">
      <c r="A26" s="72" t="s">
        <v>22</v>
      </c>
      <c r="B26" s="74" t="str">
        <f>'П.1.1-25-29 '!B25</f>
        <v>Реконструкция электрических сетей  0,4-10(6)кВ в Ленинском районе города Иркутска, с. Мамоны, п. Максимовщина Иркутского района, п. Мегет Ангарского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6" s="87"/>
      <c r="D26" s="87"/>
      <c r="E26" s="87"/>
      <c r="F26" s="87"/>
      <c r="G26" s="87"/>
      <c r="H26" s="145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5"/>
      <c r="U26" s="75" t="str">
        <f>'П.1.1-25-29 '!K25</f>
        <v>КСО-303 - 14шт</v>
      </c>
      <c r="V26" s="75" t="str">
        <f>'П.1.1-25-29 '!L25</f>
        <v>0,4 МВА 
1,5 км</v>
      </c>
      <c r="W26" s="75" t="str">
        <f>'П.1.1-25-29 '!M25</f>
        <v>0,4 МВА 
1,5 км</v>
      </c>
      <c r="X26" s="75" t="str">
        <f>'П.1.1-25-29 '!N25</f>
        <v>0,4 МВА 
1,5 км</v>
      </c>
      <c r="Y26" s="75" t="str">
        <f>'П.1.1-25-29 '!O25</f>
        <v>0,4 МВА 
1,5 км</v>
      </c>
      <c r="Z26" s="75" t="str">
        <f>'П.1.1-25-29 '!P25</f>
        <v>1,6 МВА 
6 км</v>
      </c>
      <c r="AA26" s="87"/>
      <c r="AB26" s="87"/>
      <c r="AC26" s="87"/>
      <c r="AD26" s="87"/>
      <c r="AE26" s="78"/>
      <c r="AF26" s="78">
        <f>'П.1.1-25-29 '!R25</f>
        <v>3.5</v>
      </c>
      <c r="AG26" s="78">
        <f>'П.1.1-25-29 '!S25</f>
        <v>10.244745915799999</v>
      </c>
      <c r="AH26" s="78">
        <f>'П.1.1-25-29 '!T25</f>
        <v>10.675025244263599</v>
      </c>
      <c r="AI26" s="78">
        <f>'П.1.1-25-29 '!U25</f>
        <v>11.123376304522671</v>
      </c>
      <c r="AJ26" s="78">
        <f>'П.1.1-25-29 '!V25</f>
        <v>11.590558109312623</v>
      </c>
      <c r="AK26" s="81">
        <f>'П.1.1-25-29 '!W25</f>
        <v>47.133705573898894</v>
      </c>
    </row>
    <row r="27" spans="1:37" ht="69.75" customHeight="1" x14ac:dyDescent="0.25">
      <c r="A27" s="72" t="s">
        <v>172</v>
      </c>
      <c r="B27" s="74" t="str">
        <f>'П.1.1-25-29 '!B26</f>
        <v>Реконструкция ПС 35/10 кВ "Кургат" в п.Прибрежный Братского района</v>
      </c>
      <c r="C27" s="92"/>
      <c r="D27" s="92"/>
      <c r="E27" s="92"/>
      <c r="F27" s="92"/>
      <c r="G27" s="92"/>
      <c r="H27" s="103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75"/>
      <c r="U27" s="75"/>
      <c r="V27" s="75" t="str">
        <f>'П.1.1-25-29 '!L26</f>
        <v>8 МВА</v>
      </c>
      <c r="W27" s="75"/>
      <c r="X27" s="75"/>
      <c r="Y27" s="75"/>
      <c r="Z27" s="75" t="str">
        <f>'П.1.1-25-29 '!P26</f>
        <v xml:space="preserve">8 МВА </v>
      </c>
      <c r="AA27" s="92"/>
      <c r="AB27" s="92"/>
      <c r="AC27" s="70"/>
      <c r="AD27" s="92"/>
      <c r="AE27" s="78">
        <f>'П.1.1-25-29 '!Q26</f>
        <v>8.8000000000000007</v>
      </c>
      <c r="AF27" s="78">
        <f>'П.1.1-25-29 '!R26</f>
        <v>112.68011126</v>
      </c>
      <c r="AG27" s="78">
        <f>'П.1.1-25-29 '!S26</f>
        <v>22.203888739999982</v>
      </c>
      <c r="AH27" s="78"/>
      <c r="AI27" s="78"/>
      <c r="AJ27" s="78"/>
      <c r="AK27" s="81">
        <f>'П.1.1-25-29 '!W26</f>
        <v>134.88399999999999</v>
      </c>
    </row>
    <row r="28" spans="1:37" ht="105" customHeight="1" x14ac:dyDescent="0.25">
      <c r="A28" s="72" t="s">
        <v>190</v>
      </c>
      <c r="B28" s="74" t="str">
        <f>'П.1.1-25-29 '!B27</f>
        <v>Реконструкция ПС 35/6 кВ "Строительная" и строительство 2-х цепной ВЛ-35кВ в городе Усть-Илимске</v>
      </c>
      <c r="C28" s="92"/>
      <c r="D28" s="92"/>
      <c r="E28" s="92"/>
      <c r="F28" s="92"/>
      <c r="G28" s="92"/>
      <c r="H28" s="103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75" t="str">
        <f>'П.1.1-25-29 '!J27</f>
        <v>50 МВА
2-х цепная ВЛ-35кВ по 10,8 км</v>
      </c>
      <c r="U28" s="75"/>
      <c r="V28" s="75"/>
      <c r="W28" s="75"/>
      <c r="X28" s="75"/>
      <c r="Y28" s="75"/>
      <c r="Z28" s="75"/>
      <c r="AA28" s="92"/>
      <c r="AB28" s="92"/>
      <c r="AC28" s="70"/>
      <c r="AD28" s="92"/>
      <c r="AE28" s="78">
        <f>'П.1.1-25-29 '!Q27</f>
        <v>72.147136750000001</v>
      </c>
      <c r="AF28" s="78"/>
      <c r="AG28" s="78"/>
      <c r="AH28" s="78"/>
      <c r="AI28" s="78"/>
      <c r="AJ28" s="78"/>
      <c r="AK28" s="81"/>
    </row>
    <row r="29" spans="1:37" s="23" customFormat="1" ht="71.25" customHeight="1" x14ac:dyDescent="0.25">
      <c r="A29" s="72" t="s">
        <v>194</v>
      </c>
      <c r="B29" s="74" t="str">
        <f>'П.1.1-25-29 '!B28</f>
        <v>Реконструкция ПС 35/6 кВ "Боково" с заменой силовых трансформаторов на трансформаторы большей мощности в Ленинском районе города Иркутска</v>
      </c>
      <c r="C29" s="87"/>
      <c r="D29" s="87"/>
      <c r="E29" s="87"/>
      <c r="F29" s="87"/>
      <c r="G29" s="87"/>
      <c r="H29" s="145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5"/>
      <c r="U29" s="75"/>
      <c r="V29" s="75"/>
      <c r="W29" s="75"/>
      <c r="X29" s="75" t="str">
        <f>'П.1.1-25-29 '!N28</f>
        <v>50 МВА</v>
      </c>
      <c r="Y29" s="75"/>
      <c r="Z29" s="75" t="str">
        <f>'П.1.1-25-29 '!P28</f>
        <v>50 МВА</v>
      </c>
      <c r="AA29" s="87"/>
      <c r="AB29" s="87"/>
      <c r="AC29" s="146"/>
      <c r="AD29" s="87"/>
      <c r="AE29" s="78"/>
      <c r="AF29" s="78">
        <f>'П.1.1-25-29 '!R28</f>
        <v>1</v>
      </c>
      <c r="AG29" s="78">
        <f>'П.1.1-25-29 '!S28</f>
        <v>72.28149160000001</v>
      </c>
      <c r="AH29" s="78">
        <f>'П.1.1-25-29 '!T28</f>
        <v>92.583004241000012</v>
      </c>
      <c r="AI29" s="78">
        <f>'П.1.1-25-29 '!U28</f>
        <v>16.343509776999994</v>
      </c>
      <c r="AJ29" s="78"/>
      <c r="AK29" s="81">
        <f>'П.1.1-25-29 '!W28</f>
        <v>182.20800561800002</v>
      </c>
    </row>
    <row r="30" spans="1:37" s="23" customFormat="1" ht="126" customHeight="1" x14ac:dyDescent="0.25">
      <c r="A30" s="72" t="s">
        <v>222</v>
      </c>
      <c r="B30" s="74" t="str">
        <f>'П.1.1-25-29 '!B29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0" s="87"/>
      <c r="D30" s="87"/>
      <c r="E30" s="87"/>
      <c r="F30" s="87"/>
      <c r="G30" s="87"/>
      <c r="H30" s="145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75" t="str">
        <f>'П.1.1-25-29 '!J29</f>
        <v>0,18км</v>
      </c>
      <c r="U30" s="75"/>
      <c r="V30" s="75"/>
      <c r="W30" s="75"/>
      <c r="X30" s="75"/>
      <c r="Y30" s="75"/>
      <c r="Z30" s="75"/>
      <c r="AA30" s="87"/>
      <c r="AB30" s="87"/>
      <c r="AC30" s="146"/>
      <c r="AD30" s="87"/>
      <c r="AE30" s="78">
        <f>'П.1.1-25-29 '!Q29</f>
        <v>0.43</v>
      </c>
      <c r="AF30" s="78"/>
      <c r="AG30" s="78"/>
      <c r="AH30" s="78"/>
      <c r="AI30" s="78"/>
      <c r="AJ30" s="78"/>
      <c r="AK30" s="81"/>
    </row>
    <row r="31" spans="1:37" s="23" customFormat="1" ht="131.25" x14ac:dyDescent="0.25">
      <c r="A31" s="72" t="s">
        <v>223</v>
      </c>
      <c r="B31" s="74" t="str">
        <f>'П.1.1-25-29 '!B30</f>
        <v>Реконструкция электрических сетей  0,4-10(6)кВ в городе Усть-Илимске и п.Железнодорожный Усть-Илимского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1" s="87"/>
      <c r="D31" s="87"/>
      <c r="E31" s="87"/>
      <c r="F31" s="87"/>
      <c r="G31" s="87"/>
      <c r="H31" s="145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5"/>
      <c r="U31" s="75" t="str">
        <f>'П.1.1-25-29 '!K30</f>
        <v>0,4 МВА 
0,2 км</v>
      </c>
      <c r="V31" s="75" t="str">
        <f>'П.1.1-25-29 '!L30</f>
        <v>0,4 МВА 
0,2 км</v>
      </c>
      <c r="W31" s="75" t="str">
        <f>'П.1.1-25-29 '!M30</f>
        <v>0,4 МВА 
0,2 км</v>
      </c>
      <c r="X31" s="75" t="str">
        <f>'П.1.1-25-29 '!N30</f>
        <v>0,4 МВА 
0,2 км</v>
      </c>
      <c r="Y31" s="75" t="str">
        <f>'П.1.1-25-29 '!O30</f>
        <v>0,4 МВА 
0,2 км</v>
      </c>
      <c r="Z31" s="75" t="str">
        <f>'П.1.1-25-29 '!P30</f>
        <v>2 МВА 
1 км</v>
      </c>
      <c r="AA31" s="87"/>
      <c r="AB31" s="87"/>
      <c r="AC31" s="146"/>
      <c r="AD31" s="87"/>
      <c r="AE31" s="78"/>
      <c r="AF31" s="78">
        <f>'П.1.1-25-29 '!R30</f>
        <v>2.6760294</v>
      </c>
      <c r="AG31" s="78">
        <f>'П.1.1-25-29 '!S30</f>
        <v>2.7884226348000003</v>
      </c>
      <c r="AH31" s="78">
        <f>'П.1.1-25-29 '!T30</f>
        <v>2.9055363854616005</v>
      </c>
      <c r="AI31" s="78">
        <f>'П.1.1-25-29 '!U30</f>
        <v>3.0275689136509878</v>
      </c>
      <c r="AJ31" s="78">
        <f>'П.1.1-25-29 '!V30</f>
        <v>3.1547268080243294</v>
      </c>
      <c r="AK31" s="81">
        <f>'П.1.1-25-29 '!W30</f>
        <v>14.552284141936919</v>
      </c>
    </row>
    <row r="32" spans="1:37" s="23" customFormat="1" ht="67.5" customHeight="1" x14ac:dyDescent="0.25">
      <c r="A32" s="72" t="s">
        <v>226</v>
      </c>
      <c r="B32" s="74" t="str">
        <f>'П.1.1-25-29 '!B31</f>
        <v>Реконструкция ПС 35/6 кВ "ИОРТПЦ" в Ангарском ГО п.Мегет</v>
      </c>
      <c r="C32" s="87"/>
      <c r="D32" s="87"/>
      <c r="E32" s="87"/>
      <c r="F32" s="87"/>
      <c r="G32" s="87"/>
      <c r="H32" s="145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5"/>
      <c r="U32" s="75"/>
      <c r="V32" s="75"/>
      <c r="W32" s="75"/>
      <c r="X32" s="75" t="str">
        <f>'П.1.1-25-29 '!N31</f>
        <v>32 МВА</v>
      </c>
      <c r="Y32" s="75"/>
      <c r="Z32" s="75" t="str">
        <f>'П.1.1-25-29 '!P31</f>
        <v>32 МВА</v>
      </c>
      <c r="AA32" s="87"/>
      <c r="AB32" s="87"/>
      <c r="AC32" s="146"/>
      <c r="AD32" s="87"/>
      <c r="AE32" s="78"/>
      <c r="AF32" s="78">
        <f>'П.1.1-25-29 '!R31</f>
        <v>5</v>
      </c>
      <c r="AG32" s="78">
        <f>'П.1.1-25-29 '!S31</f>
        <v>15</v>
      </c>
      <c r="AH32" s="78">
        <f>'П.1.1-25-29 '!T31</f>
        <v>155.03736711586217</v>
      </c>
      <c r="AI32" s="78">
        <f>'П.1.1-25-29 '!U31</f>
        <v>189.0050465695841</v>
      </c>
      <c r="AJ32" s="78">
        <f>'П.1.1-25-29 '!V31</f>
        <v>54.728347529317773</v>
      </c>
      <c r="AK32" s="81">
        <f>'П.1.1-25-29 '!W31</f>
        <v>418.77076121476404</v>
      </c>
    </row>
    <row r="33" spans="1:37" s="23" customFormat="1" ht="109.5" customHeight="1" x14ac:dyDescent="0.25">
      <c r="A33" s="72" t="s">
        <v>228</v>
      </c>
      <c r="B33" s="74" t="str">
        <f>'П.1.1-25-29 '!B32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3" s="87"/>
      <c r="D33" s="87"/>
      <c r="E33" s="87"/>
      <c r="F33" s="87"/>
      <c r="G33" s="87"/>
      <c r="H33" s="145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75" t="str">
        <f>'П.1.1-25-29 '!J32</f>
        <v>2 МВА</v>
      </c>
      <c r="U33" s="75"/>
      <c r="V33" s="75"/>
      <c r="W33" s="75"/>
      <c r="X33" s="75"/>
      <c r="Y33" s="75"/>
      <c r="Z33" s="75"/>
      <c r="AA33" s="92"/>
      <c r="AB33" s="92"/>
      <c r="AC33" s="70"/>
      <c r="AD33" s="92"/>
      <c r="AE33" s="78">
        <f>'П.1.1-25-29 '!Q32</f>
        <v>2.6</v>
      </c>
      <c r="AF33" s="78"/>
      <c r="AG33" s="78"/>
      <c r="AH33" s="78"/>
      <c r="AI33" s="78"/>
      <c r="AJ33" s="78"/>
      <c r="AK33" s="81"/>
    </row>
    <row r="34" spans="1:37" s="23" customFormat="1" ht="93.75" x14ac:dyDescent="0.25">
      <c r="A34" s="72" t="s">
        <v>229</v>
      </c>
      <c r="B34" s="74" t="str">
        <f>'П.1.1-25-29 '!B33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34" s="87"/>
      <c r="D34" s="87"/>
      <c r="E34" s="87"/>
      <c r="F34" s="87"/>
      <c r="G34" s="87"/>
      <c r="H34" s="145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5"/>
      <c r="U34" s="75"/>
      <c r="V34" s="75" t="str">
        <f>'П.1.1-25-29 '!L33</f>
        <v>40 МВА</v>
      </c>
      <c r="W34" s="75"/>
      <c r="X34" s="75"/>
      <c r="Y34" s="75"/>
      <c r="Z34" s="75" t="str">
        <f>'П.1.1-25-29 '!P33</f>
        <v>40 МВА</v>
      </c>
      <c r="AA34" s="87"/>
      <c r="AB34" s="87"/>
      <c r="AC34" s="146"/>
      <c r="AD34" s="87"/>
      <c r="AE34" s="78"/>
      <c r="AF34" s="78">
        <f>'П.1.1-25-29 '!R33</f>
        <v>34.14</v>
      </c>
      <c r="AG34" s="78">
        <f>'П.1.1-25-29 '!S33</f>
        <v>83.324359999999999</v>
      </c>
      <c r="AH34" s="78"/>
      <c r="AI34" s="78"/>
      <c r="AJ34" s="78"/>
      <c r="AK34" s="81">
        <f>'П.1.1-25-29 '!W33</f>
        <v>117.46436</v>
      </c>
    </row>
    <row r="35" spans="1:37" ht="37.5" x14ac:dyDescent="0.25">
      <c r="A35" s="100" t="s">
        <v>25</v>
      </c>
      <c r="B35" s="13" t="s">
        <v>24</v>
      </c>
      <c r="C35" s="92"/>
      <c r="D35" s="92"/>
      <c r="E35" s="92"/>
      <c r="F35" s="92"/>
      <c r="G35" s="92"/>
      <c r="H35" s="103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75"/>
      <c r="U35" s="75"/>
      <c r="V35" s="75"/>
      <c r="W35" s="75"/>
      <c r="X35" s="75"/>
      <c r="Y35" s="75"/>
      <c r="Z35" s="75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81"/>
    </row>
    <row r="36" spans="1:37" hidden="1" outlineLevel="1" x14ac:dyDescent="0.25">
      <c r="A36" s="72" t="s">
        <v>28</v>
      </c>
      <c r="B36" s="74" t="s">
        <v>26</v>
      </c>
      <c r="C36" s="92"/>
      <c r="D36" s="92"/>
      <c r="E36" s="92"/>
      <c r="F36" s="92"/>
      <c r="G36" s="92"/>
      <c r="H36" s="103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75"/>
      <c r="U36" s="75"/>
      <c r="V36" s="75"/>
      <c r="W36" s="75"/>
      <c r="X36" s="75"/>
      <c r="Y36" s="75"/>
      <c r="Z36" s="75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81"/>
    </row>
    <row r="37" spans="1:37" hidden="1" outlineLevel="1" x14ac:dyDescent="0.25">
      <c r="A37" s="72" t="s">
        <v>29</v>
      </c>
      <c r="B37" s="74" t="s">
        <v>27</v>
      </c>
      <c r="C37" s="92"/>
      <c r="D37" s="92"/>
      <c r="E37" s="92"/>
      <c r="F37" s="92"/>
      <c r="G37" s="92"/>
      <c r="H37" s="103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75"/>
      <c r="U37" s="75"/>
      <c r="V37" s="75"/>
      <c r="W37" s="75"/>
      <c r="X37" s="75"/>
      <c r="Y37" s="75"/>
      <c r="Z37" s="75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81"/>
    </row>
    <row r="38" spans="1:37" hidden="1" outlineLevel="1" x14ac:dyDescent="0.25">
      <c r="A38" s="72" t="s">
        <v>23</v>
      </c>
      <c r="B38" s="75"/>
      <c r="C38" s="92"/>
      <c r="D38" s="92"/>
      <c r="E38" s="92"/>
      <c r="F38" s="92"/>
      <c r="G38" s="92"/>
      <c r="H38" s="103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75"/>
      <c r="U38" s="75"/>
      <c r="V38" s="75"/>
      <c r="W38" s="75"/>
      <c r="X38" s="75"/>
      <c r="Y38" s="75"/>
      <c r="Z38" s="75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81"/>
    </row>
    <row r="39" spans="1:37" collapsed="1" x14ac:dyDescent="0.25">
      <c r="A39" s="100" t="s">
        <v>31</v>
      </c>
      <c r="B39" s="13" t="s">
        <v>30</v>
      </c>
      <c r="C39" s="92"/>
      <c r="D39" s="92"/>
      <c r="E39" s="92"/>
      <c r="F39" s="92"/>
      <c r="G39" s="92"/>
      <c r="H39" s="103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75"/>
      <c r="U39" s="75"/>
      <c r="V39" s="75"/>
      <c r="W39" s="75"/>
      <c r="X39" s="75"/>
      <c r="Y39" s="75"/>
      <c r="Z39" s="75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81"/>
    </row>
    <row r="40" spans="1:37" hidden="1" outlineLevel="1" x14ac:dyDescent="0.25">
      <c r="A40" s="72" t="s">
        <v>28</v>
      </c>
      <c r="B40" s="74" t="s">
        <v>26</v>
      </c>
      <c r="C40" s="92"/>
      <c r="D40" s="92"/>
      <c r="E40" s="92"/>
      <c r="F40" s="92"/>
      <c r="G40" s="92"/>
      <c r="H40" s="103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75"/>
      <c r="U40" s="75"/>
      <c r="V40" s="75"/>
      <c r="W40" s="75"/>
      <c r="X40" s="75"/>
      <c r="Y40" s="75"/>
      <c r="Z40" s="75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81"/>
    </row>
    <row r="41" spans="1:37" hidden="1" outlineLevel="1" x14ac:dyDescent="0.25">
      <c r="A41" s="72" t="s">
        <v>29</v>
      </c>
      <c r="B41" s="74" t="s">
        <v>27</v>
      </c>
      <c r="C41" s="92"/>
      <c r="D41" s="92"/>
      <c r="E41" s="92"/>
      <c r="F41" s="92"/>
      <c r="G41" s="92"/>
      <c r="H41" s="103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75"/>
      <c r="U41" s="75"/>
      <c r="V41" s="75"/>
      <c r="W41" s="75"/>
      <c r="X41" s="75"/>
      <c r="Y41" s="75"/>
      <c r="Z41" s="75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81"/>
    </row>
    <row r="42" spans="1:37" hidden="1" outlineLevel="1" x14ac:dyDescent="0.25">
      <c r="A42" s="72" t="s">
        <v>23</v>
      </c>
      <c r="B42" s="75"/>
      <c r="C42" s="92"/>
      <c r="D42" s="92"/>
      <c r="E42" s="92"/>
      <c r="F42" s="92"/>
      <c r="G42" s="92"/>
      <c r="H42" s="103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75"/>
      <c r="U42" s="75"/>
      <c r="V42" s="75"/>
      <c r="W42" s="75"/>
      <c r="X42" s="75"/>
      <c r="Y42" s="75"/>
      <c r="Z42" s="75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81"/>
    </row>
    <row r="43" spans="1:37" ht="37.5" collapsed="1" x14ac:dyDescent="0.25">
      <c r="A43" s="100" t="s">
        <v>33</v>
      </c>
      <c r="B43" s="13" t="s">
        <v>32</v>
      </c>
      <c r="C43" s="92"/>
      <c r="D43" s="92"/>
      <c r="E43" s="92"/>
      <c r="F43" s="92"/>
      <c r="G43" s="92"/>
      <c r="H43" s="103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75"/>
      <c r="U43" s="75"/>
      <c r="V43" s="75"/>
      <c r="W43" s="75"/>
      <c r="X43" s="75"/>
      <c r="Y43" s="75"/>
      <c r="Z43" s="75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81"/>
    </row>
    <row r="44" spans="1:37" hidden="1" outlineLevel="1" x14ac:dyDescent="0.25">
      <c r="A44" s="72" t="s">
        <v>28</v>
      </c>
      <c r="B44" s="74" t="s">
        <v>26</v>
      </c>
      <c r="C44" s="92"/>
      <c r="D44" s="92"/>
      <c r="E44" s="92"/>
      <c r="F44" s="92"/>
      <c r="G44" s="92"/>
      <c r="H44" s="103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75"/>
      <c r="U44" s="75"/>
      <c r="V44" s="75"/>
      <c r="W44" s="75"/>
      <c r="X44" s="75"/>
      <c r="Y44" s="75"/>
      <c r="Z44" s="75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81"/>
    </row>
    <row r="45" spans="1:37" hidden="1" outlineLevel="1" x14ac:dyDescent="0.25">
      <c r="A45" s="72" t="s">
        <v>29</v>
      </c>
      <c r="B45" s="74" t="s">
        <v>27</v>
      </c>
      <c r="C45" s="92"/>
      <c r="D45" s="92"/>
      <c r="E45" s="92"/>
      <c r="F45" s="92"/>
      <c r="G45" s="92"/>
      <c r="H45" s="103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75"/>
      <c r="U45" s="75"/>
      <c r="V45" s="75"/>
      <c r="W45" s="75"/>
      <c r="X45" s="75"/>
      <c r="Y45" s="75"/>
      <c r="Z45" s="75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81"/>
    </row>
    <row r="46" spans="1:37" hidden="1" outlineLevel="1" x14ac:dyDescent="0.25">
      <c r="A46" s="72" t="s">
        <v>23</v>
      </c>
      <c r="B46" s="75"/>
      <c r="C46" s="92"/>
      <c r="D46" s="92"/>
      <c r="E46" s="92"/>
      <c r="F46" s="92"/>
      <c r="G46" s="92"/>
      <c r="H46" s="103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75"/>
      <c r="U46" s="75"/>
      <c r="V46" s="75"/>
      <c r="W46" s="75"/>
      <c r="X46" s="75"/>
      <c r="Y46" s="75"/>
      <c r="Z46" s="75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81"/>
    </row>
    <row r="47" spans="1:37" ht="28.9" customHeight="1" collapsed="1" x14ac:dyDescent="0.25">
      <c r="A47" s="100" t="s">
        <v>34</v>
      </c>
      <c r="B47" s="13" t="s">
        <v>35</v>
      </c>
      <c r="C47" s="92"/>
      <c r="D47" s="92"/>
      <c r="E47" s="92"/>
      <c r="F47" s="92"/>
      <c r="G47" s="70"/>
      <c r="H47" s="104"/>
      <c r="I47" s="70"/>
      <c r="J47" s="92"/>
      <c r="K47" s="92"/>
      <c r="L47" s="92"/>
      <c r="M47" s="92"/>
      <c r="N47" s="92"/>
      <c r="O47" s="70"/>
      <c r="P47" s="70"/>
      <c r="Q47" s="70"/>
      <c r="R47" s="70"/>
      <c r="S47" s="70"/>
      <c r="T47" s="92"/>
      <c r="U47" s="92"/>
      <c r="V47" s="92"/>
      <c r="W47" s="92"/>
      <c r="X47" s="92"/>
      <c r="Y47" s="92"/>
      <c r="Z47" s="92"/>
      <c r="AA47" s="70"/>
      <c r="AB47" s="70"/>
      <c r="AC47" s="70"/>
      <c r="AD47" s="70"/>
      <c r="AE47" s="92">
        <f>SUM(AE48:AE59)</f>
        <v>64.954000000000008</v>
      </c>
      <c r="AF47" s="70">
        <f>SUM(AF49:AF59)</f>
        <v>129.83468737000001</v>
      </c>
      <c r="AG47" s="70">
        <f t="shared" ref="AG47:AJ47" si="24">SUM(AG49:AG59)</f>
        <v>107.218756648</v>
      </c>
      <c r="AH47" s="70">
        <f t="shared" si="24"/>
        <v>310.19158297434672</v>
      </c>
      <c r="AI47" s="70">
        <f t="shared" si="24"/>
        <v>121.79909928053547</v>
      </c>
      <c r="AJ47" s="70">
        <f t="shared" si="24"/>
        <v>92.182518231333702</v>
      </c>
      <c r="AK47" s="102">
        <f>SUM(AK49:AK59)</f>
        <v>761.22664450421576</v>
      </c>
    </row>
    <row r="48" spans="1:37" ht="28.9" customHeight="1" x14ac:dyDescent="0.25">
      <c r="A48" s="72" t="s">
        <v>37</v>
      </c>
      <c r="B48" s="74" t="str">
        <f>'П.1.1-25-29 '!B48</f>
        <v>Приобретение автотехники</v>
      </c>
      <c r="C48" s="92"/>
      <c r="D48" s="92"/>
      <c r="E48" s="92"/>
      <c r="F48" s="92"/>
      <c r="G48" s="92"/>
      <c r="H48" s="103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>
        <f>'П.1.1-25-29 '!Q48</f>
        <v>29.1</v>
      </c>
      <c r="AF48" s="92"/>
      <c r="AG48" s="92"/>
      <c r="AH48" s="92"/>
      <c r="AI48" s="92"/>
      <c r="AJ48" s="92"/>
      <c r="AK48" s="99"/>
    </row>
    <row r="49" spans="1:37" ht="31.9" customHeight="1" x14ac:dyDescent="0.25">
      <c r="A49" s="72" t="s">
        <v>175</v>
      </c>
      <c r="B49" s="74" t="str">
        <f>'П.1.1-25-29 '!B49</f>
        <v>Приобретение автотехники</v>
      </c>
      <c r="C49" s="92"/>
      <c r="D49" s="92"/>
      <c r="E49" s="92"/>
      <c r="F49" s="92"/>
      <c r="G49" s="92"/>
      <c r="H49" s="103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>
        <f>'П.1.1-25-29 '!R49</f>
        <v>60.330931999999997</v>
      </c>
      <c r="AG49" s="92">
        <f>'П.1.1-25-29 '!S49</f>
        <v>62.229511000000002</v>
      </c>
      <c r="AH49" s="92">
        <f>'П.1.1-25-29 '!T49</f>
        <v>64.996765999999994</v>
      </c>
      <c r="AI49" s="92">
        <f>'П.1.1-25-29 '!U49</f>
        <v>66.625056000000001</v>
      </c>
      <c r="AJ49" s="92">
        <f>'П.1.1-25-29 '!V49</f>
        <v>69.896224000000004</v>
      </c>
      <c r="AK49" s="187">
        <f>SUM(AF49:AJ49)</f>
        <v>324.07848899999999</v>
      </c>
    </row>
    <row r="50" spans="1:37" ht="31.9" customHeight="1" x14ac:dyDescent="0.25">
      <c r="A50" s="72" t="s">
        <v>176</v>
      </c>
      <c r="B50" s="74" t="str">
        <f>'П.1.1-25-29 '!B50</f>
        <v>Программное обеспечение</v>
      </c>
      <c r="C50" s="92"/>
      <c r="D50" s="92"/>
      <c r="E50" s="92"/>
      <c r="F50" s="92"/>
      <c r="G50" s="92"/>
      <c r="H50" s="103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>
        <f>'П.1.1-25-29 '!Q50</f>
        <v>15.399999999999999</v>
      </c>
      <c r="AF50" s="92"/>
      <c r="AG50" s="92"/>
      <c r="AH50" s="92"/>
      <c r="AI50" s="92"/>
      <c r="AJ50" s="92"/>
      <c r="AK50" s="187"/>
    </row>
    <row r="51" spans="1:37" ht="39" customHeight="1" x14ac:dyDescent="0.25">
      <c r="A51" s="72" t="s">
        <v>189</v>
      </c>
      <c r="B51" s="74" t="str">
        <f>'П.1.1-25-29 '!B51</f>
        <v xml:space="preserve"> Программное обеспечение и орг.техника</v>
      </c>
      <c r="C51" s="92"/>
      <c r="D51" s="92"/>
      <c r="E51" s="92"/>
      <c r="F51" s="92"/>
      <c r="G51" s="92"/>
      <c r="H51" s="103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>
        <f>'П.1.1-25-29 '!R51</f>
        <v>20.760599370000001</v>
      </c>
      <c r="AG51" s="92">
        <f>'П.1.1-25-29 '!S51</f>
        <v>15.594577648</v>
      </c>
      <c r="AH51" s="92">
        <f>'П.1.1-25-29 '!T51</f>
        <v>8.2126559583466694</v>
      </c>
      <c r="AI51" s="92">
        <f>'П.1.1-25-29 '!U51</f>
        <v>5.7447642878634699</v>
      </c>
      <c r="AJ51" s="92">
        <f>'П.1.1-25-29 '!V51</f>
        <v>5.0227247889694704</v>
      </c>
      <c r="AK51" s="187">
        <f>SUM(AF51:AJ51)</f>
        <v>55.335322053179603</v>
      </c>
    </row>
    <row r="52" spans="1:37" ht="39" customHeight="1" x14ac:dyDescent="0.25">
      <c r="A52" s="72" t="s">
        <v>198</v>
      </c>
      <c r="B52" s="74" t="str">
        <f>'П.1.1-25-29 '!B52</f>
        <v>Ремонт производственных баз АО "БЭСК"</v>
      </c>
      <c r="C52" s="92"/>
      <c r="D52" s="92"/>
      <c r="E52" s="92"/>
      <c r="F52" s="92"/>
      <c r="G52" s="92"/>
      <c r="H52" s="103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>
        <f>'П.1.1-25-29 '!Q52</f>
        <v>17.384</v>
      </c>
      <c r="AF52" s="92"/>
      <c r="AG52" s="92"/>
      <c r="AH52" s="92"/>
      <c r="AI52" s="92"/>
      <c r="AJ52" s="92"/>
      <c r="AK52" s="187"/>
    </row>
    <row r="53" spans="1:37" ht="40.5" customHeight="1" x14ac:dyDescent="0.25">
      <c r="A53" s="72" t="s">
        <v>231</v>
      </c>
      <c r="B53" s="74" t="str">
        <f>'П.1.1-25-29 '!B53</f>
        <v>Реконструкция и строительство производственных баз АО "БЭСК"</v>
      </c>
      <c r="C53" s="92"/>
      <c r="D53" s="92"/>
      <c r="E53" s="92"/>
      <c r="F53" s="92"/>
      <c r="G53" s="92"/>
      <c r="H53" s="103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>
        <f>'П.1.1-25-29 '!R53</f>
        <v>14.644</v>
      </c>
      <c r="AG53" s="92">
        <f>'П.1.1-25-29 '!S53</f>
        <v>15.259048</v>
      </c>
      <c r="AH53" s="92">
        <f>'П.1.1-25-29 '!T53</f>
        <v>15.899928016</v>
      </c>
      <c r="AI53" s="92">
        <f>'П.1.1-25-29 '!U53</f>
        <v>16.567724992672002</v>
      </c>
      <c r="AJ53" s="92">
        <f>'П.1.1-25-29 '!V53</f>
        <v>17.263569442364226</v>
      </c>
      <c r="AK53" s="187">
        <f>SUM(AF53:AJ53)</f>
        <v>79.63427045103623</v>
      </c>
    </row>
    <row r="54" spans="1:37" ht="40.5" customHeight="1" x14ac:dyDescent="0.25">
      <c r="A54" s="72" t="s">
        <v>232</v>
      </c>
      <c r="B54" s="74" t="str">
        <f>'П.1.1-25-29 '!B54</f>
        <v>Приобретение инструмента и инвентаря</v>
      </c>
      <c r="C54" s="92"/>
      <c r="D54" s="92"/>
      <c r="E54" s="92"/>
      <c r="F54" s="92"/>
      <c r="G54" s="92"/>
      <c r="H54" s="103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>
        <f>'П.1.1-25-29 '!Q54</f>
        <v>1.75</v>
      </c>
      <c r="AF54" s="92"/>
      <c r="AG54" s="92"/>
      <c r="AH54" s="92"/>
      <c r="AI54" s="92"/>
      <c r="AJ54" s="92"/>
      <c r="AK54" s="187"/>
    </row>
    <row r="55" spans="1:37" ht="40.5" customHeight="1" x14ac:dyDescent="0.25">
      <c r="A55" s="72" t="s">
        <v>233</v>
      </c>
      <c r="B55" s="74" t="str">
        <f>'П.1.1-25-29 '!B55</f>
        <v>Приобретение тренажеров-манекенов для отработки СЛР</v>
      </c>
      <c r="C55" s="92"/>
      <c r="D55" s="92"/>
      <c r="E55" s="92"/>
      <c r="F55" s="92"/>
      <c r="G55" s="92"/>
      <c r="H55" s="103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>
        <f>'П.1.1-25-29 '!Q55</f>
        <v>0.92</v>
      </c>
      <c r="AF55" s="92"/>
      <c r="AG55" s="92"/>
      <c r="AH55" s="92"/>
      <c r="AI55" s="92"/>
      <c r="AJ55" s="92"/>
      <c r="AK55" s="188"/>
    </row>
    <row r="56" spans="1:37" ht="55.5" customHeight="1" x14ac:dyDescent="0.25">
      <c r="A56" s="72" t="s">
        <v>234</v>
      </c>
      <c r="B56" s="74" t="str">
        <f>'П.1.1-25-29 '!B56</f>
        <v xml:space="preserve"> Приобретение оборудования подвижной спутниковой связи (спутниковый телефон с sim-картой - 2шт)</v>
      </c>
      <c r="C56" s="92"/>
      <c r="D56" s="92"/>
      <c r="E56" s="92"/>
      <c r="F56" s="92"/>
      <c r="G56" s="92"/>
      <c r="H56" s="103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>
        <f>'П.1.1-25-29 '!Q56</f>
        <v>0.4</v>
      </c>
      <c r="AF56" s="92"/>
      <c r="AG56" s="92"/>
      <c r="AH56" s="92"/>
      <c r="AI56" s="92"/>
      <c r="AJ56" s="92"/>
      <c r="AK56" s="188"/>
    </row>
    <row r="57" spans="1:37" ht="111.75" customHeight="1" x14ac:dyDescent="0.25">
      <c r="A57" s="72" t="s">
        <v>254</v>
      </c>
      <c r="B57" s="74" t="str">
        <f>'П.1.1-25-29 '!B57</f>
        <v>Приобретение квадрокоптеров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оапределения места повреждения ВЛ)</v>
      </c>
      <c r="C57" s="92"/>
      <c r="D57" s="92"/>
      <c r="E57" s="92"/>
      <c r="F57" s="92"/>
      <c r="G57" s="92"/>
      <c r="H57" s="103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78">
        <f>'П.1.1-25-29 '!R57</f>
        <v>1</v>
      </c>
      <c r="AG57" s="92"/>
      <c r="AH57" s="92"/>
      <c r="AI57" s="92"/>
      <c r="AJ57" s="92"/>
      <c r="AK57" s="187">
        <f>SUM(AF57:AJ57)</f>
        <v>1</v>
      </c>
    </row>
    <row r="58" spans="1:37" ht="75.75" customHeight="1" x14ac:dyDescent="0.25">
      <c r="A58" s="72" t="s">
        <v>279</v>
      </c>
      <c r="B58" s="74" t="str">
        <f>'П.1.1-25-29 '!B58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58" s="92"/>
      <c r="D58" s="92"/>
      <c r="E58" s="92"/>
      <c r="F58" s="92"/>
      <c r="G58" s="92"/>
      <c r="H58" s="103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76"/>
      <c r="AF58" s="78">
        <f>'П.1.1-25-29 '!R58</f>
        <v>33.099156000000001</v>
      </c>
      <c r="AG58" s="78">
        <f>'П.1.1-25-29 '!S58</f>
        <v>14.135619999999999</v>
      </c>
      <c r="AH58" s="78">
        <f>'П.1.1-25-29 '!T58</f>
        <v>63.073999999999998</v>
      </c>
      <c r="AI58" s="78">
        <f>'П.1.1-25-29 '!U58</f>
        <v>32.861553999999998</v>
      </c>
      <c r="AJ58" s="78"/>
      <c r="AK58" s="187">
        <f>SUM(AF58:AJ58)</f>
        <v>143.17032999999998</v>
      </c>
    </row>
    <row r="59" spans="1:37" ht="76.5" customHeight="1" x14ac:dyDescent="0.25">
      <c r="A59" s="72" t="s">
        <v>282</v>
      </c>
      <c r="B59" s="74" t="str">
        <f>'П.1.1-25-29 '!B59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59" s="92"/>
      <c r="D59" s="92"/>
      <c r="E59" s="92"/>
      <c r="F59" s="92"/>
      <c r="G59" s="92"/>
      <c r="H59" s="103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75"/>
      <c r="V59" s="75"/>
      <c r="W59" s="75"/>
      <c r="X59" s="75"/>
      <c r="Y59" s="75"/>
      <c r="Z59" s="75"/>
      <c r="AA59" s="92"/>
      <c r="AB59" s="92"/>
      <c r="AC59" s="92"/>
      <c r="AD59" s="92"/>
      <c r="AE59" s="92"/>
      <c r="AF59" s="92"/>
      <c r="AG59" s="92"/>
      <c r="AH59" s="92">
        <f>'П.1.1-25-29 '!T59</f>
        <v>158.00823300000002</v>
      </c>
      <c r="AI59" s="92"/>
      <c r="AJ59" s="92"/>
      <c r="AK59" s="187">
        <f>SUM(AF59:AJ59)</f>
        <v>158.00823300000002</v>
      </c>
    </row>
    <row r="60" spans="1:37" ht="60.75" customHeight="1" x14ac:dyDescent="0.25">
      <c r="A60" s="100" t="s">
        <v>29</v>
      </c>
      <c r="B60" s="13" t="s">
        <v>38</v>
      </c>
      <c r="C60" s="92"/>
      <c r="D60" s="70"/>
      <c r="E60" s="70"/>
      <c r="F60" s="70"/>
      <c r="G60" s="70"/>
      <c r="H60" s="104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92" t="str">
        <f>T61</f>
        <v>6,63 МВА
43,24 км</v>
      </c>
      <c r="U60" s="70" t="str">
        <f>U61</f>
        <v>7,46 МВА  
37,66 км</v>
      </c>
      <c r="V60" s="70" t="str">
        <f t="shared" ref="V60:Z60" si="25">V61</f>
        <v>5,09 МВА  
16,98 км</v>
      </c>
      <c r="W60" s="70" t="str">
        <f t="shared" si="25"/>
        <v>4,86 МВА 
15,3 км</v>
      </c>
      <c r="X60" s="70" t="str">
        <f t="shared" si="25"/>
        <v>4,62 МВА 
21,8 км</v>
      </c>
      <c r="Y60" s="70" t="str">
        <f t="shared" si="25"/>
        <v>4,46 МВА 
24,63 км</v>
      </c>
      <c r="Z60" s="70" t="str">
        <f t="shared" si="25"/>
        <v>26,49 МВА 
116,37 км</v>
      </c>
      <c r="AA60" s="70"/>
      <c r="AB60" s="70"/>
      <c r="AC60" s="70"/>
      <c r="AD60" s="70"/>
      <c r="AE60" s="92">
        <f>AE61</f>
        <v>228.06600997999996</v>
      </c>
      <c r="AF60" s="70">
        <f>AF61</f>
        <v>414.89026800000011</v>
      </c>
      <c r="AG60" s="70">
        <f t="shared" ref="AG60:AJ60" si="26">AG61</f>
        <v>166.98201291399999</v>
      </c>
      <c r="AH60" s="70">
        <f t="shared" si="26"/>
        <v>102.713176152388</v>
      </c>
      <c r="AI60" s="70">
        <f t="shared" si="26"/>
        <v>165.43158755078829</v>
      </c>
      <c r="AJ60" s="70">
        <f t="shared" si="26"/>
        <v>347.72207963072844</v>
      </c>
      <c r="AK60" s="102">
        <f>AK61</f>
        <v>1197.7391242479048</v>
      </c>
    </row>
    <row r="61" spans="1:37" ht="62.25" customHeight="1" x14ac:dyDescent="0.25">
      <c r="A61" s="100" t="s">
        <v>39</v>
      </c>
      <c r="B61" s="13" t="s">
        <v>8</v>
      </c>
      <c r="C61" s="92"/>
      <c r="D61" s="92"/>
      <c r="E61" s="92"/>
      <c r="F61" s="92"/>
      <c r="G61" s="92"/>
      <c r="H61" s="103"/>
      <c r="I61" s="92"/>
      <c r="J61" s="92"/>
      <c r="K61" s="92"/>
      <c r="L61" s="92"/>
      <c r="M61" s="92"/>
      <c r="N61" s="92"/>
      <c r="O61" s="70"/>
      <c r="P61" s="70"/>
      <c r="Q61" s="70"/>
      <c r="R61" s="70"/>
      <c r="S61" s="70"/>
      <c r="T61" s="92" t="str">
        <f>'П.1.1-25-29 '!J61</f>
        <v>6,63 МВА
43,24 км</v>
      </c>
      <c r="U61" s="92" t="str">
        <f>'П.1.1-25-29 '!K61</f>
        <v>7,46 МВА  
37,66 км</v>
      </c>
      <c r="V61" s="92" t="str">
        <f>'П.1.1-25-29 '!L61</f>
        <v>5,09 МВА  
16,98 км</v>
      </c>
      <c r="W61" s="92" t="str">
        <f>'П.1.1-25-29 '!M61</f>
        <v>4,86 МВА 
15,3 км</v>
      </c>
      <c r="X61" s="92" t="str">
        <f>'П.1.1-25-29 '!N61</f>
        <v>4,62 МВА 
21,8 км</v>
      </c>
      <c r="Y61" s="92" t="str">
        <f>'П.1.1-25-29 '!O61</f>
        <v>4,46 МВА 
24,63 км</v>
      </c>
      <c r="Z61" s="92" t="str">
        <f>'П.1.1-25-29 '!P61</f>
        <v>26,49 МВА 
116,37 км</v>
      </c>
      <c r="AA61" s="70"/>
      <c r="AB61" s="70"/>
      <c r="AC61" s="70"/>
      <c r="AD61" s="70"/>
      <c r="AE61" s="92">
        <f t="shared" ref="AE61:AK61" si="27">SUM(AE62:AE84)</f>
        <v>228.06600997999996</v>
      </c>
      <c r="AF61" s="70">
        <f t="shared" si="27"/>
        <v>414.89026800000011</v>
      </c>
      <c r="AG61" s="70">
        <f t="shared" si="27"/>
        <v>166.98201291399999</v>
      </c>
      <c r="AH61" s="70">
        <f t="shared" si="27"/>
        <v>102.713176152388</v>
      </c>
      <c r="AI61" s="70">
        <f t="shared" si="27"/>
        <v>165.43158755078829</v>
      </c>
      <c r="AJ61" s="70">
        <f t="shared" si="27"/>
        <v>347.72207963072844</v>
      </c>
      <c r="AK61" s="102">
        <f t="shared" si="27"/>
        <v>1197.7391242479048</v>
      </c>
    </row>
    <row r="62" spans="1:37" ht="52.5" customHeight="1" x14ac:dyDescent="0.25">
      <c r="A62" s="72" t="s">
        <v>40</v>
      </c>
      <c r="B62" s="74" t="str">
        <f>'П.1.1-25-29 '!B62</f>
        <v>Автоматизированная информационно-измерительная система учета электроэнергии АО «БЭСК»</v>
      </c>
      <c r="C62" s="92"/>
      <c r="D62" s="92"/>
      <c r="E62" s="92"/>
      <c r="F62" s="92"/>
      <c r="G62" s="92"/>
      <c r="H62" s="103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>
        <f>'П.1.1-25-29 '!Q62</f>
        <v>21.26823516</v>
      </c>
      <c r="AF62" s="92"/>
      <c r="AG62" s="92"/>
      <c r="AH62" s="92"/>
      <c r="AI62" s="92"/>
      <c r="AJ62" s="92"/>
      <c r="AK62" s="99"/>
    </row>
    <row r="63" spans="1:37" ht="69" customHeight="1" x14ac:dyDescent="0.25">
      <c r="A63" s="72" t="s">
        <v>41</v>
      </c>
      <c r="B63" s="74" t="str">
        <f>'П.1.1-25-29 '!B63</f>
        <v>Автоматизированная информационно-измерительная система учета электроэнергии АО «БЭСК»</v>
      </c>
      <c r="C63" s="92"/>
      <c r="D63" s="92"/>
      <c r="E63" s="92"/>
      <c r="F63" s="92"/>
      <c r="G63" s="92"/>
      <c r="H63" s="103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75"/>
      <c r="V63" s="75"/>
      <c r="W63" s="75"/>
      <c r="X63" s="75"/>
      <c r="Y63" s="75"/>
      <c r="Z63" s="75"/>
      <c r="AA63" s="92"/>
      <c r="AB63" s="92"/>
      <c r="AC63" s="92"/>
      <c r="AD63" s="92"/>
      <c r="AE63" s="92"/>
      <c r="AF63" s="92">
        <f>'П.1.1-25-29 '!R63</f>
        <v>15</v>
      </c>
      <c r="AG63" s="92">
        <f>'П.1.1-25-29 '!S63</f>
        <v>15.600000000000001</v>
      </c>
      <c r="AH63" s="92">
        <f>'П.1.1-25-29 '!T63</f>
        <v>16.224000000000004</v>
      </c>
      <c r="AI63" s="92">
        <f>'П.1.1-25-29 '!U63</f>
        <v>16.872960000000006</v>
      </c>
      <c r="AJ63" s="92">
        <f>'П.1.1-25-29 '!V63</f>
        <v>17.547878400000005</v>
      </c>
      <c r="AK63" s="81">
        <f>SUM(AF63:AJ63)</f>
        <v>81.24483840000002</v>
      </c>
    </row>
    <row r="64" spans="1:37" s="4" customFormat="1" ht="80.25" customHeight="1" x14ac:dyDescent="0.25">
      <c r="A64" s="72" t="s">
        <v>97</v>
      </c>
      <c r="B64" s="74" t="str">
        <f>'П.1.1-25-29 '!B64</f>
        <v>Строительство ЛЭП-10 кВ от поселка Тамтачет через поселок Полинчет до поселка Кондратьево в Тайшетском районе</v>
      </c>
      <c r="C64" s="92"/>
      <c r="D64" s="92"/>
      <c r="E64" s="92"/>
      <c r="F64" s="92"/>
      <c r="G64" s="92"/>
      <c r="H64" s="103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 t="str">
        <f>'П.1.1-25-29 '!J64</f>
        <v>6,5 км</v>
      </c>
      <c r="U64" s="92" t="str">
        <f>'П.1.1-25-29 '!K64</f>
        <v>12 км</v>
      </c>
      <c r="V64" s="92" t="str">
        <f>'П.1.1-25-29 '!L64</f>
        <v>1,4 км</v>
      </c>
      <c r="W64" s="92"/>
      <c r="X64" s="92"/>
      <c r="Y64" s="92"/>
      <c r="Z64" s="92" t="str">
        <f>'П.1.1-25-29 '!P64</f>
        <v>13,4 км</v>
      </c>
      <c r="AA64" s="92"/>
      <c r="AB64" s="92"/>
      <c r="AC64" s="92"/>
      <c r="AD64" s="92"/>
      <c r="AE64" s="92">
        <f>'П.1.1-25-29 '!Q64</f>
        <v>31.198000239999999</v>
      </c>
      <c r="AF64" s="92">
        <f>'П.1.1-25-29 '!R64</f>
        <v>63.073999999999998</v>
      </c>
      <c r="AG64" s="92">
        <f>'П.1.1-25-29 '!S64</f>
        <v>32.861553999999998</v>
      </c>
      <c r="AH64" s="92"/>
      <c r="AI64" s="92"/>
      <c r="AJ64" s="92"/>
      <c r="AK64" s="81">
        <f>SUM(AF64:AJ64)</f>
        <v>95.935553999999996</v>
      </c>
    </row>
    <row r="65" spans="1:37" s="4" customFormat="1" ht="80.25" customHeight="1" x14ac:dyDescent="0.25">
      <c r="A65" s="72" t="s">
        <v>42</v>
      </c>
      <c r="B65" s="74" t="str">
        <f>'П.1.1-25-29 '!B65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65" s="92"/>
      <c r="D65" s="92"/>
      <c r="E65" s="92"/>
      <c r="F65" s="92"/>
      <c r="G65" s="92"/>
      <c r="H65" s="103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 t="str">
        <f>'П.1.1-25-29 '!J65</f>
        <v>2,01 МВА
10,83 км</v>
      </c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>
        <f>'П.1.1-25-29 '!Q65</f>
        <v>58.292515510000001</v>
      </c>
      <c r="AF65" s="92"/>
      <c r="AG65" s="92"/>
      <c r="AH65" s="92"/>
      <c r="AI65" s="92"/>
      <c r="AJ65" s="92"/>
      <c r="AK65" s="81"/>
    </row>
    <row r="66" spans="1:37" s="4" customFormat="1" ht="91.5" customHeight="1" x14ac:dyDescent="0.25">
      <c r="A66" s="72" t="s">
        <v>43</v>
      </c>
      <c r="B66" s="74" t="str">
        <f>'П.1.1-25-29 '!B66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66" s="92"/>
      <c r="D66" s="92"/>
      <c r="E66" s="92"/>
      <c r="F66" s="92"/>
      <c r="G66" s="92"/>
      <c r="H66" s="103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 t="str">
        <f>'П.1.1-25-29 '!K66</f>
        <v>0,4 МВА
8,8 км</v>
      </c>
      <c r="V66" s="92" t="str">
        <f>'П.1.1-25-29 '!L66</f>
        <v>0,4 МВА
1,1 км</v>
      </c>
      <c r="W66" s="92" t="str">
        <f>'П.1.1-25-29 '!M66</f>
        <v>0,4 МВА
1,1 км</v>
      </c>
      <c r="X66" s="92" t="str">
        <f>'П.1.1-25-29 '!N66</f>
        <v>0,4 МВА
7,6 км</v>
      </c>
      <c r="Y66" s="92" t="str">
        <f>'П.1.1-25-29 '!O66</f>
        <v>0,4 МВА
9,88 км</v>
      </c>
      <c r="Z66" s="92" t="str">
        <f>'П.1.1-25-29 '!P66</f>
        <v>2 МВА
28,48 км</v>
      </c>
      <c r="AA66" s="92"/>
      <c r="AB66" s="92"/>
      <c r="AC66" s="92"/>
      <c r="AD66" s="92"/>
      <c r="AE66" s="92"/>
      <c r="AF66" s="92">
        <f>'П.1.1-25-29 '!R66</f>
        <v>71.785178900000005</v>
      </c>
      <c r="AG66" s="92">
        <f>'П.1.1-25-29 '!S66</f>
        <v>5.6782017558000009</v>
      </c>
      <c r="AH66" s="92">
        <f>'П.1.1-25-29 '!T66</f>
        <v>5.9166862295436013</v>
      </c>
      <c r="AI66" s="92">
        <f>'П.1.1-25-29 '!U66</f>
        <v>65.277693051184428</v>
      </c>
      <c r="AJ66" s="92">
        <f>'П.1.1-25-29 '!V66</f>
        <v>116.10319190733418</v>
      </c>
      <c r="AK66" s="81">
        <f>SUM(AF66:AJ66)</f>
        <v>264.76095184386224</v>
      </c>
    </row>
    <row r="67" spans="1:37" s="4" customFormat="1" ht="88.5" customHeight="1" x14ac:dyDescent="0.25">
      <c r="A67" s="72" t="s">
        <v>236</v>
      </c>
      <c r="B67" s="74" t="str">
        <f>'П.1.1-25-29 '!B67</f>
        <v>Строительство электрических сетей напряжением 10(6)-0,4кВ в городе Усть-Илимске</v>
      </c>
      <c r="C67" s="92"/>
      <c r="D67" s="92"/>
      <c r="E67" s="92"/>
      <c r="F67" s="92"/>
      <c r="G67" s="92"/>
      <c r="H67" s="103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 t="str">
        <f>'П.1.1-25-29 '!J67</f>
        <v>1,26 МВА
0,77 км</v>
      </c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>
        <f>'П.1.1-25-29 '!Q67</f>
        <v>4.5999999999999996</v>
      </c>
      <c r="AF67" s="92"/>
      <c r="AG67" s="92"/>
      <c r="AH67" s="92"/>
      <c r="AI67" s="92"/>
      <c r="AJ67" s="92"/>
      <c r="AK67" s="81"/>
    </row>
    <row r="68" spans="1:37" s="4" customFormat="1" ht="63.75" customHeight="1" x14ac:dyDescent="0.25">
      <c r="A68" s="72" t="s">
        <v>44</v>
      </c>
      <c r="B68" s="74" t="str">
        <f>'П.1.1-25-29 '!B68</f>
        <v>Строительство электрических сетей напряжением 10(6)-0,4кВ в городе Усть-Илимске</v>
      </c>
      <c r="C68" s="92"/>
      <c r="D68" s="92"/>
      <c r="E68" s="92"/>
      <c r="F68" s="92"/>
      <c r="G68" s="92"/>
      <c r="H68" s="103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 t="str">
        <f>'П.1.1-25-29 '!K68</f>
        <v>0,4 МВА 
1,1 км</v>
      </c>
      <c r="V68" s="92" t="str">
        <f>'П.1.1-25-29 '!L68</f>
        <v>0,4 МВА 
1,1 км</v>
      </c>
      <c r="W68" s="92" t="str">
        <f>'П.1.1-25-29 '!M68</f>
        <v>0,4 МВА 
1,1 км</v>
      </c>
      <c r="X68" s="92" t="str">
        <f>'П.1.1-25-29 '!N68</f>
        <v>0,4 МВА 
1,1 км</v>
      </c>
      <c r="Y68" s="92" t="str">
        <f>'П.1.1-25-29 '!O68</f>
        <v>0,4 МВА 
1,1 км</v>
      </c>
      <c r="Z68" s="92" t="str">
        <f>'П.1.1-25-29 '!P68</f>
        <v>2 МВА 
5,5 км</v>
      </c>
      <c r="AA68" s="92"/>
      <c r="AB68" s="92"/>
      <c r="AC68" s="92"/>
      <c r="AD68" s="92"/>
      <c r="AE68" s="92"/>
      <c r="AF68" s="92">
        <f>'П.1.1-25-29 '!R68</f>
        <v>5.4493299000000004</v>
      </c>
      <c r="AG68" s="92">
        <f>'П.1.1-25-29 '!S68</f>
        <v>5.6782017558000009</v>
      </c>
      <c r="AH68" s="92">
        <f>'П.1.1-25-29 '!T68</f>
        <v>5.9166862295436013</v>
      </c>
      <c r="AI68" s="92">
        <f>'П.1.1-25-29 '!U68</f>
        <v>6.1651870511844331</v>
      </c>
      <c r="AJ68" s="92">
        <f>'П.1.1-25-29 '!V68</f>
        <v>6.4241249073341793</v>
      </c>
      <c r="AK68" s="81">
        <f>SUM(AF68:AJ68)</f>
        <v>29.633529843862213</v>
      </c>
    </row>
    <row r="69" spans="1:37" s="4" customFormat="1" ht="76.5" customHeight="1" x14ac:dyDescent="0.25">
      <c r="A69" s="72" t="s">
        <v>45</v>
      </c>
      <c r="B69" s="74" t="str">
        <f>'П.1.1-25-29 '!B69</f>
        <v>Строительство электрических сетей в жилом районе Порожский, городе Братске</v>
      </c>
      <c r="C69" s="92"/>
      <c r="D69" s="92"/>
      <c r="E69" s="92"/>
      <c r="F69" s="92"/>
      <c r="G69" s="92"/>
      <c r="H69" s="103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 t="str">
        <f>'П.1.1-25-29 '!J69</f>
        <v>0,63 МВА
1,5 км</v>
      </c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>
        <f>'П.1.1-25-29 '!Q69</f>
        <v>7.2</v>
      </c>
      <c r="AF69" s="92"/>
      <c r="AG69" s="92"/>
      <c r="AH69" s="92"/>
      <c r="AI69" s="92"/>
      <c r="AJ69" s="92"/>
      <c r="AK69" s="81"/>
    </row>
    <row r="70" spans="1:37" s="4" customFormat="1" ht="90.75" customHeight="1" x14ac:dyDescent="0.25">
      <c r="A70" s="72" t="s">
        <v>46</v>
      </c>
      <c r="B70" s="74" t="str">
        <f>'П.1.1-25-29 '!B70</f>
        <v>Строительство электрических сетей в жилом районе Порожский, городе Братске</v>
      </c>
      <c r="C70" s="92"/>
      <c r="D70" s="92"/>
      <c r="E70" s="92"/>
      <c r="F70" s="92"/>
      <c r="G70" s="92"/>
      <c r="H70" s="103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 t="str">
        <f>'П.1.1-25-29 '!K70</f>
        <v>0,4 МВА 
1,1 км</v>
      </c>
      <c r="V70" s="92" t="str">
        <f>'П.1.1-25-29 '!L70</f>
        <v>0,4 МВА 
1,1 км</v>
      </c>
      <c r="W70" s="92" t="str">
        <f>'П.1.1-25-29 '!M70</f>
        <v>0,4 МВА 
1,1 км</v>
      </c>
      <c r="X70" s="92" t="str">
        <f>'П.1.1-25-29 '!N70</f>
        <v>0,4 МВА 
1,1 км</v>
      </c>
      <c r="Y70" s="92" t="str">
        <f>'П.1.1-25-29 '!O70</f>
        <v>0,4 МВА 
1,1 км</v>
      </c>
      <c r="Z70" s="92" t="str">
        <f>'П.1.1-25-29 '!P70</f>
        <v>2 МВА 
5,5 км</v>
      </c>
      <c r="AA70" s="92"/>
      <c r="AB70" s="92"/>
      <c r="AC70" s="92"/>
      <c r="AD70" s="92"/>
      <c r="AE70" s="92"/>
      <c r="AF70" s="92">
        <f>'П.1.1-25-29 '!R70</f>
        <v>5.4493299000000004</v>
      </c>
      <c r="AG70" s="92">
        <f>'П.1.1-25-29 '!S70</f>
        <v>5.6782017558000009</v>
      </c>
      <c r="AH70" s="92">
        <f>'П.1.1-25-29 '!T70</f>
        <v>5.9166862295436013</v>
      </c>
      <c r="AI70" s="92">
        <f>'П.1.1-25-29 '!U70</f>
        <v>6.1651870511844331</v>
      </c>
      <c r="AJ70" s="92">
        <f>'П.1.1-25-29 '!V70</f>
        <v>6.4241249073341793</v>
      </c>
      <c r="AK70" s="81">
        <f>SUM(AF70:AJ70)</f>
        <v>29.633529843862213</v>
      </c>
    </row>
    <row r="71" spans="1:37" s="4" customFormat="1" ht="105.75" customHeight="1" x14ac:dyDescent="0.25">
      <c r="A71" s="72" t="s">
        <v>49</v>
      </c>
      <c r="B71" s="74" t="str">
        <f>'П.1.1-25-29 '!B71</f>
        <v>Строительство электрических сетей в городе Вихоревка, поселках Братского района</v>
      </c>
      <c r="C71" s="92"/>
      <c r="D71" s="92"/>
      <c r="E71" s="92"/>
      <c r="F71" s="92"/>
      <c r="G71" s="92"/>
      <c r="H71" s="103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 t="str">
        <f>'П.1.1-25-29 '!J71</f>
        <v>1,05 МВА
12,1 км</v>
      </c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>
        <f>'П.1.1-25-29 '!Q71</f>
        <v>59.642367069999992</v>
      </c>
      <c r="AF71" s="92"/>
      <c r="AG71" s="92"/>
      <c r="AH71" s="92"/>
      <c r="AI71" s="92"/>
      <c r="AJ71" s="92"/>
      <c r="AK71" s="81"/>
    </row>
    <row r="72" spans="1:37" s="25" customFormat="1" ht="83.25" customHeight="1" x14ac:dyDescent="0.25">
      <c r="A72" s="72" t="s">
        <v>50</v>
      </c>
      <c r="B72" s="74" t="str">
        <f>'П.1.1-25-29 '!B72</f>
        <v>Строительство электрических сетей в городе Вихоревка, поселках Прибрежный, Новодолоново, Добчур, Илир, Кежемский, Шумилово, Сахарово, Мамырь Братского района</v>
      </c>
      <c r="C72" s="87"/>
      <c r="D72" s="87"/>
      <c r="E72" s="87"/>
      <c r="F72" s="87"/>
      <c r="G72" s="87"/>
      <c r="H72" s="145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92"/>
      <c r="U72" s="92" t="str">
        <f>'П.1.1-25-29 '!K72</f>
        <v>0,8 МВА 
5,7 км</v>
      </c>
      <c r="V72" s="92" t="str">
        <f>'П.1.1-25-29 '!L72</f>
        <v>1,43 МВА 
5,7 км</v>
      </c>
      <c r="W72" s="92" t="str">
        <f>'П.1.1-25-29 '!M72</f>
        <v>0,8 МВА 
5,7 км</v>
      </c>
      <c r="X72" s="92" t="str">
        <f>'П.1.1-25-29 '!N72</f>
        <v>0,8 МВА 
5,7 км</v>
      </c>
      <c r="Y72" s="92" t="str">
        <f>'П.1.1-25-29 '!O72</f>
        <v>0,8 МВА 
5,7 км</v>
      </c>
      <c r="Z72" s="92" t="str">
        <f>'П.1.1-25-29 '!P72</f>
        <v>4,63 МВА 
28,5 км</v>
      </c>
      <c r="AA72" s="87"/>
      <c r="AB72" s="87"/>
      <c r="AC72" s="87"/>
      <c r="AD72" s="87"/>
      <c r="AE72" s="92"/>
      <c r="AF72" s="92">
        <f>'П.1.1-25-29 '!R72</f>
        <v>21.023159800000002</v>
      </c>
      <c r="AG72" s="92">
        <f>'П.1.1-25-29 '!S72</f>
        <v>56.6509905116</v>
      </c>
      <c r="AH72" s="92">
        <f>'П.1.1-25-29 '!T72</f>
        <v>22.826190077087205</v>
      </c>
      <c r="AI72" s="92">
        <f>'П.1.1-25-29 '!U72</f>
        <v>23.784890060324869</v>
      </c>
      <c r="AJ72" s="92">
        <f>'П.1.1-25-29 '!V72</f>
        <v>24.783855442858513</v>
      </c>
      <c r="AK72" s="81">
        <f>SUM(AF72:AJ72)</f>
        <v>149.0690858918706</v>
      </c>
    </row>
    <row r="73" spans="1:37" s="25" customFormat="1" ht="68.25" customHeight="1" x14ac:dyDescent="0.25">
      <c r="A73" s="72" t="s">
        <v>52</v>
      </c>
      <c r="B73" s="74" t="str">
        <f>'П.1.1-25-29 '!B73</f>
        <v xml:space="preserve"> Строительство электрических сетей в Нижнеилимском районе</v>
      </c>
      <c r="C73" s="87"/>
      <c r="D73" s="87"/>
      <c r="E73" s="87"/>
      <c r="F73" s="87"/>
      <c r="G73" s="87"/>
      <c r="H73" s="145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92" t="str">
        <f>'П.1.1-25-29 '!J73</f>
        <v>1,1 км</v>
      </c>
      <c r="U73" s="92"/>
      <c r="V73" s="92"/>
      <c r="W73" s="92"/>
      <c r="X73" s="92"/>
      <c r="Y73" s="92"/>
      <c r="Z73" s="92"/>
      <c r="AA73" s="87"/>
      <c r="AB73" s="87"/>
      <c r="AC73" s="87"/>
      <c r="AD73" s="87"/>
      <c r="AE73" s="92">
        <f>'П.1.1-25-29 '!Q73</f>
        <v>3.7</v>
      </c>
      <c r="AF73" s="92"/>
      <c r="AG73" s="92"/>
      <c r="AH73" s="92"/>
      <c r="AI73" s="92"/>
      <c r="AJ73" s="92"/>
      <c r="AK73" s="81"/>
    </row>
    <row r="74" spans="1:37" s="25" customFormat="1" ht="67.5" customHeight="1" x14ac:dyDescent="0.25">
      <c r="A74" s="72" t="s">
        <v>53</v>
      </c>
      <c r="B74" s="74" t="str">
        <f>'П.1.1-25-29 '!B74</f>
        <v>Строительство электрических сетей в посёлках Новая Игирма, Речушка, Янгель,  Видим, Железногорск-Илимский Нижнеилимского района</v>
      </c>
      <c r="C74" s="87"/>
      <c r="D74" s="87"/>
      <c r="E74" s="87"/>
      <c r="F74" s="87"/>
      <c r="G74" s="87"/>
      <c r="H74" s="145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92"/>
      <c r="U74" s="92" t="str">
        <f>'П.1.1-25-29 '!K74</f>
        <v>0,4 МВА 
1,1 км</v>
      </c>
      <c r="V74" s="92" t="str">
        <f>'П.1.1-25-29 '!L74</f>
        <v>0,4 МВА 
1,1 км</v>
      </c>
      <c r="W74" s="92" t="str">
        <f>'П.1.1-25-29 '!M74</f>
        <v>0,4 МВА 
1,1 км</v>
      </c>
      <c r="X74" s="92" t="str">
        <f>'П.1.1-25-29 '!N74</f>
        <v>0,4 МВА 
1,1 км</v>
      </c>
      <c r="Y74" s="92" t="str">
        <f>'П.1.1-25-29 '!O74</f>
        <v>0,4 МВА 
1,1 км</v>
      </c>
      <c r="Z74" s="92" t="str">
        <f>'П.1.1-25-29 '!P74</f>
        <v>2 МВА 
5,5 км</v>
      </c>
      <c r="AA74" s="87"/>
      <c r="AB74" s="87"/>
      <c r="AC74" s="87"/>
      <c r="AD74" s="87"/>
      <c r="AE74" s="92"/>
      <c r="AF74" s="92">
        <f>'П.1.1-25-29 '!R74</f>
        <v>5.4493299000000004</v>
      </c>
      <c r="AG74" s="92">
        <f>'П.1.1-25-29 '!S74</f>
        <v>5.6782017558000009</v>
      </c>
      <c r="AH74" s="92">
        <f>'П.1.1-25-29 '!T74</f>
        <v>5.9166862295436013</v>
      </c>
      <c r="AI74" s="92">
        <f>'П.1.1-25-29 '!U74</f>
        <v>6.1651870511844331</v>
      </c>
      <c r="AJ74" s="92">
        <f>'П.1.1-25-29 '!V74</f>
        <v>6.4241249073341793</v>
      </c>
      <c r="AK74" s="81">
        <f>SUM(AF74:AJ74)</f>
        <v>29.633529843862213</v>
      </c>
    </row>
    <row r="75" spans="1:37" s="25" customFormat="1" ht="52.5" customHeight="1" x14ac:dyDescent="0.25">
      <c r="A75" s="72" t="s">
        <v>161</v>
      </c>
      <c r="B75" s="74" t="str">
        <f>'П.1.1-25-29 '!B75</f>
        <v>Строительство электрических сетей в Чунском районе</v>
      </c>
      <c r="C75" s="87"/>
      <c r="D75" s="87"/>
      <c r="E75" s="87"/>
      <c r="F75" s="87"/>
      <c r="G75" s="87"/>
      <c r="H75" s="145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92" t="str">
        <f>'П.1.1-25-29 '!J75</f>
        <v>5,24 км</v>
      </c>
      <c r="U75" s="92"/>
      <c r="V75" s="92"/>
      <c r="W75" s="92"/>
      <c r="X75" s="92"/>
      <c r="Y75" s="92"/>
      <c r="Z75" s="92"/>
      <c r="AA75" s="87"/>
      <c r="AB75" s="87"/>
      <c r="AC75" s="87"/>
      <c r="AD75" s="87"/>
      <c r="AE75" s="92">
        <f>'П.1.1-25-29 '!Q75</f>
        <v>16.808</v>
      </c>
      <c r="AF75" s="92"/>
      <c r="AG75" s="92"/>
      <c r="AH75" s="92"/>
      <c r="AI75" s="92"/>
      <c r="AJ75" s="92"/>
      <c r="AK75" s="81"/>
    </row>
    <row r="76" spans="1:37" s="25" customFormat="1" ht="52.5" customHeight="1" x14ac:dyDescent="0.25">
      <c r="A76" s="72" t="s">
        <v>54</v>
      </c>
      <c r="B76" s="74" t="str">
        <f>'П.1.1-25-29 '!B76</f>
        <v>Строительство электрических сетей в посёлках Чунский, Лесогорск, Новочунка Чунского района</v>
      </c>
      <c r="C76" s="87"/>
      <c r="D76" s="87"/>
      <c r="E76" s="87"/>
      <c r="F76" s="87"/>
      <c r="G76" s="87"/>
      <c r="H76" s="145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92"/>
      <c r="U76" s="92" t="str">
        <f>'П.1.1-25-29 '!K76</f>
        <v>0,4 МВА 
1,1 км</v>
      </c>
      <c r="V76" s="92" t="str">
        <f>'П.1.1-25-29 '!L76</f>
        <v>0,4 МВА 
1,1 км</v>
      </c>
      <c r="W76" s="92" t="str">
        <f>'П.1.1-25-29 '!M76</f>
        <v>0,4 МВА 
1,1 км</v>
      </c>
      <c r="X76" s="92" t="str">
        <f>'П.1.1-25-29 '!N76</f>
        <v>0,4 МВА 
1,1 км</v>
      </c>
      <c r="Y76" s="92" t="str">
        <f>'П.1.1-25-29 '!O76</f>
        <v>0,4 МВА 
1,1 км</v>
      </c>
      <c r="Z76" s="92" t="str">
        <f>'П.1.1-25-29 '!P76</f>
        <v>2 МВА 
5,5 км</v>
      </c>
      <c r="AA76" s="87"/>
      <c r="AB76" s="87"/>
      <c r="AC76" s="87"/>
      <c r="AD76" s="87"/>
      <c r="AE76" s="92"/>
      <c r="AF76" s="92">
        <f>'П.1.1-25-29 '!R76</f>
        <v>5.4493299000000004</v>
      </c>
      <c r="AG76" s="92">
        <f>'П.1.1-25-29 '!S76</f>
        <v>5.6782017558000009</v>
      </c>
      <c r="AH76" s="92">
        <f>'П.1.1-25-29 '!T76</f>
        <v>5.9166862295436013</v>
      </c>
      <c r="AI76" s="92">
        <f>'П.1.1-25-29 '!U76</f>
        <v>6.1651870511844331</v>
      </c>
      <c r="AJ76" s="92">
        <f>'П.1.1-25-29 '!V76</f>
        <v>6.4241249073341793</v>
      </c>
      <c r="AK76" s="81">
        <f>SUM(AF76:AJ76)</f>
        <v>29.633529843862213</v>
      </c>
    </row>
    <row r="77" spans="1:37" s="25" customFormat="1" ht="52.5" customHeight="1" x14ac:dyDescent="0.25">
      <c r="A77" s="72" t="s">
        <v>104</v>
      </c>
      <c r="B77" s="74" t="str">
        <f>'П.1.1-25-29 '!B77</f>
        <v>Строительство электрических сетей 0,4-10(6)кВ в городе Братске</v>
      </c>
      <c r="C77" s="87"/>
      <c r="D77" s="87"/>
      <c r="E77" s="87"/>
      <c r="F77" s="87"/>
      <c r="G77" s="87"/>
      <c r="H77" s="145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92" t="str">
        <f>'П.1.1-25-29 '!J77</f>
        <v>1,68 МВА
1,71 км
КРУН-6кВ</v>
      </c>
      <c r="U77" s="92"/>
      <c r="V77" s="92"/>
      <c r="W77" s="92"/>
      <c r="X77" s="92"/>
      <c r="Y77" s="92"/>
      <c r="Z77" s="92"/>
      <c r="AA77" s="87"/>
      <c r="AB77" s="87"/>
      <c r="AC77" s="87"/>
      <c r="AD77" s="87"/>
      <c r="AE77" s="92">
        <f>'П.1.1-25-29 '!Q77</f>
        <v>11.0075</v>
      </c>
      <c r="AF77" s="92"/>
      <c r="AG77" s="92"/>
      <c r="AH77" s="92"/>
      <c r="AI77" s="92"/>
      <c r="AJ77" s="92"/>
      <c r="AK77" s="81"/>
    </row>
    <row r="78" spans="1:37" s="25" customFormat="1" ht="85.5" customHeight="1" x14ac:dyDescent="0.25">
      <c r="A78" s="72" t="s">
        <v>105</v>
      </c>
      <c r="B78" s="74" t="str">
        <f>'П.1.1-25-29 '!B78</f>
        <v>Строительство электрических сетей 0,4-10(6)кВ в ж/районах Центральный, Падун, Южный Падун, Гидростроитель, Сосновый Бор, Энергетик города Братска</v>
      </c>
      <c r="C78" s="87"/>
      <c r="D78" s="87"/>
      <c r="E78" s="87"/>
      <c r="F78" s="87"/>
      <c r="G78" s="87"/>
      <c r="H78" s="145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92"/>
      <c r="U78" s="92" t="str">
        <f>'П.1.1-25-29 '!K78</f>
        <v>4,26 МВА 
4,96 км</v>
      </c>
      <c r="V78" s="92" t="str">
        <f>'П.1.1-25-29 '!L78</f>
        <v xml:space="preserve"> 1,26 МВА 
3 км</v>
      </c>
      <c r="W78" s="92" t="str">
        <f>'П.1.1-25-29 '!M78</f>
        <v>1,26 МВА 
3 км</v>
      </c>
      <c r="X78" s="92" t="str">
        <f>'П.1.1-25-29 '!N78</f>
        <v>1,26 МВА 
3 км</v>
      </c>
      <c r="Y78" s="92" t="str">
        <f>'П.1.1-25-29 '!O78</f>
        <v>1,26 МВА 
3 км</v>
      </c>
      <c r="Z78" s="92" t="str">
        <f>'П.1.1-25-29 '!P78</f>
        <v>9,3 МВА 
16,96 км</v>
      </c>
      <c r="AA78" s="87"/>
      <c r="AB78" s="87"/>
      <c r="AC78" s="87"/>
      <c r="AD78" s="87"/>
      <c r="AE78" s="92"/>
      <c r="AF78" s="92">
        <f>'П.1.1-25-29 '!R78</f>
        <v>55.806046800000004</v>
      </c>
      <c r="AG78" s="92">
        <f>'П.1.1-25-29 '!S78</f>
        <v>25.300257867599999</v>
      </c>
      <c r="AH78" s="92">
        <f>'П.1.1-25-29 '!T78</f>
        <v>26.3628686980392</v>
      </c>
      <c r="AI78" s="92">
        <f>'П.1.1-25-29 '!U78</f>
        <v>27.470109183356847</v>
      </c>
      <c r="AJ78" s="92">
        <f>'П.1.1-25-29 '!V78</f>
        <v>28.623853769057835</v>
      </c>
      <c r="AK78" s="81">
        <f>SUM(AF78:AJ78)</f>
        <v>163.56313631805386</v>
      </c>
    </row>
    <row r="79" spans="1:37" s="25" customFormat="1" ht="65.25" customHeight="1" x14ac:dyDescent="0.25">
      <c r="A79" s="72" t="s">
        <v>106</v>
      </c>
      <c r="B79" s="74" t="str">
        <f>'П.1.1-25-29 '!B79</f>
        <v>Строительство ВЛ-35кВ, ПС 35/6 кВ "Порожская" в жилом районе Порожский города Братск</v>
      </c>
      <c r="C79" s="87"/>
      <c r="D79" s="87"/>
      <c r="E79" s="87"/>
      <c r="F79" s="87"/>
      <c r="G79" s="87"/>
      <c r="H79" s="145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92"/>
      <c r="U79" s="92"/>
      <c r="V79" s="92"/>
      <c r="W79" s="92"/>
      <c r="X79" s="92"/>
      <c r="Y79" s="92"/>
      <c r="Z79" s="92"/>
      <c r="AA79" s="87"/>
      <c r="AB79" s="87"/>
      <c r="AC79" s="87"/>
      <c r="AD79" s="87"/>
      <c r="AE79" s="92"/>
      <c r="AF79" s="92"/>
      <c r="AG79" s="92"/>
      <c r="AH79" s="92"/>
      <c r="AI79" s="92"/>
      <c r="AJ79" s="92">
        <f>'П.1.1-25-29 '!V79</f>
        <v>125.742675574807</v>
      </c>
      <c r="AK79" s="81">
        <f>SUM(AF79:AJ79)</f>
        <v>125.742675574807</v>
      </c>
    </row>
    <row r="80" spans="1:37" s="25" customFormat="1" ht="65.25" customHeight="1" x14ac:dyDescent="0.25">
      <c r="A80" s="72" t="s">
        <v>187</v>
      </c>
      <c r="B80" s="74" t="str">
        <f>'П.1.1-25-29 '!B80</f>
        <v>Строительство распределительных сетей 10-0,4кВ в п.Янталь, п.Каймоново, п.Ручей, п.Звёздный Усть-Кутского района</v>
      </c>
      <c r="C80" s="87"/>
      <c r="D80" s="87"/>
      <c r="E80" s="87"/>
      <c r="F80" s="87"/>
      <c r="G80" s="87"/>
      <c r="H80" s="145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92" t="str">
        <f>'П.1.1-25-29 '!J80</f>
        <v>3,4 км</v>
      </c>
      <c r="U80" s="92"/>
      <c r="V80" s="92"/>
      <c r="W80" s="92"/>
      <c r="X80" s="92"/>
      <c r="Y80" s="92"/>
      <c r="Z80" s="92"/>
      <c r="AA80" s="87"/>
      <c r="AB80" s="87"/>
      <c r="AC80" s="87"/>
      <c r="AD80" s="87"/>
      <c r="AE80" s="92">
        <f>'П.1.1-25-29 '!Q80</f>
        <v>11.8</v>
      </c>
      <c r="AF80" s="92"/>
      <c r="AG80" s="92"/>
      <c r="AH80" s="92"/>
      <c r="AI80" s="92"/>
      <c r="AJ80" s="92"/>
      <c r="AK80" s="81"/>
    </row>
    <row r="81" spans="1:221" s="25" customFormat="1" ht="89.25" customHeight="1" x14ac:dyDescent="0.25">
      <c r="A81" s="72" t="s">
        <v>238</v>
      </c>
      <c r="B81" s="74" t="str">
        <f>'П.1.1-25-29 '!B81</f>
        <v>Строительство распределительных сетей 10-0,4кВ в п.Янталь, п.Каймоново, п.Ручей, п.Звёздный Усть-Кутского района</v>
      </c>
      <c r="C81" s="87"/>
      <c r="D81" s="87"/>
      <c r="E81" s="87"/>
      <c r="F81" s="87"/>
      <c r="G81" s="87"/>
      <c r="H81" s="145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92"/>
      <c r="U81" s="92" t="str">
        <f>'П.1.1-25-29 '!K81</f>
        <v>0,4 МВА 
1,1 км</v>
      </c>
      <c r="V81" s="92" t="str">
        <f>'П.1.1-25-29 '!L81</f>
        <v>0,4 МВА 
1,1 км</v>
      </c>
      <c r="W81" s="92" t="str">
        <f>'П.1.1-25-29 '!M81</f>
        <v>0,4 МВА 
1,1 км</v>
      </c>
      <c r="X81" s="92" t="str">
        <f>'П.1.1-25-29 '!N81</f>
        <v>0,4 МВА 
1,1 км</v>
      </c>
      <c r="Y81" s="92" t="str">
        <f>'П.1.1-25-29 '!O81</f>
        <v>0,4 МВА 
1,1 км</v>
      </c>
      <c r="Z81" s="92" t="str">
        <f>'П.1.1-25-29 '!P81</f>
        <v>2 МВА 
5,5 км</v>
      </c>
      <c r="AA81" s="87"/>
      <c r="AB81" s="87"/>
      <c r="AC81" s="87"/>
      <c r="AD81" s="87"/>
      <c r="AE81" s="92"/>
      <c r="AF81" s="92">
        <f>'П.1.1-25-29 '!R81</f>
        <v>5.4493299000000004</v>
      </c>
      <c r="AG81" s="92">
        <f>'П.1.1-25-29 '!S81</f>
        <v>5.6782017558000009</v>
      </c>
      <c r="AH81" s="92">
        <f>'П.1.1-25-29 '!T81</f>
        <v>5.9166862295436013</v>
      </c>
      <c r="AI81" s="92">
        <f>'П.1.1-25-29 '!U81</f>
        <v>6.1651870511844331</v>
      </c>
      <c r="AJ81" s="92">
        <f>'П.1.1-25-29 '!V81</f>
        <v>6.4241249073341793</v>
      </c>
      <c r="AK81" s="81">
        <f>SUM(AF81:AJ81)</f>
        <v>29.633529843862213</v>
      </c>
    </row>
    <row r="82" spans="1:221" s="25" customFormat="1" ht="89.25" customHeight="1" x14ac:dyDescent="0.25">
      <c r="A82" s="72" t="s">
        <v>239</v>
      </c>
      <c r="B82" s="74" t="str">
        <f>'П.1.1-25-29 '!B82</f>
        <v>Строительство распределительных сетей 10-0,4кВ в г.Тайшет, д.Сергино, д.Малиновка Тайшетского района</v>
      </c>
      <c r="C82" s="87"/>
      <c r="D82" s="87"/>
      <c r="E82" s="87"/>
      <c r="F82" s="87"/>
      <c r="G82" s="87"/>
      <c r="H82" s="145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92" t="str">
        <f>'П.1.1-25-29 '!J82</f>
        <v>0,1 км</v>
      </c>
      <c r="U82" s="92"/>
      <c r="V82" s="92"/>
      <c r="W82" s="92"/>
      <c r="X82" s="92"/>
      <c r="Y82" s="92"/>
      <c r="Z82" s="92"/>
      <c r="AA82" s="87"/>
      <c r="AB82" s="87"/>
      <c r="AC82" s="87"/>
      <c r="AD82" s="87"/>
      <c r="AE82" s="92">
        <f>'П.1.1-25-29 '!Q82</f>
        <v>1.0999999999999996</v>
      </c>
      <c r="AF82" s="92"/>
      <c r="AG82" s="92"/>
      <c r="AH82" s="92"/>
      <c r="AI82" s="92"/>
      <c r="AJ82" s="92"/>
      <c r="AK82" s="81"/>
    </row>
    <row r="83" spans="1:221" s="1" customFormat="1" ht="78.75" customHeight="1" x14ac:dyDescent="0.25">
      <c r="A83" s="72" t="s">
        <v>240</v>
      </c>
      <c r="B83" s="74" t="str">
        <f>'П.1.1-25-29 '!B83</f>
        <v>Строительство распределительных сетей 10-0,4кВ в г.Тайшете и Тайшетском районе, г.Нижнеудинске.</v>
      </c>
      <c r="C83" s="92"/>
      <c r="D83" s="92"/>
      <c r="E83" s="92"/>
      <c r="F83" s="92"/>
      <c r="G83" s="92"/>
      <c r="H83" s="103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 t="str">
        <f>'П.1.1-25-29 '!K83</f>
        <v>0,7 км</v>
      </c>
      <c r="V83" s="92" t="str">
        <f>'П.1.1-25-29 '!L83</f>
        <v>0,28 км</v>
      </c>
      <c r="W83" s="92" t="str">
        <f>'П.1.1-25-29 '!M83</f>
        <v>0,4 МВА</v>
      </c>
      <c r="X83" s="92" t="str">
        <f>'П.1.1-25-29 '!N83</f>
        <v>0,16 МВА</v>
      </c>
      <c r="Y83" s="92" t="str">
        <f>'П.1.1-25-29 '!O83</f>
        <v>0,55 км</v>
      </c>
      <c r="Z83" s="92" t="str">
        <f>'П.1.1-25-29 '!P83</f>
        <v>0,56 МВА 
1,53 км</v>
      </c>
      <c r="AA83" s="92"/>
      <c r="AB83" s="92"/>
      <c r="AC83" s="92"/>
      <c r="AD83" s="92"/>
      <c r="AE83" s="92"/>
      <c r="AF83" s="92">
        <f>'П.1.1-25-29 '!R83</f>
        <v>2.9469999999999996</v>
      </c>
      <c r="AG83" s="92">
        <f>'П.1.1-25-29 '!S83</f>
        <v>2.5</v>
      </c>
      <c r="AH83" s="92">
        <f>'П.1.1-25-29 '!T83</f>
        <v>1.8</v>
      </c>
      <c r="AI83" s="92">
        <f>'П.1.1-25-29 '!U83</f>
        <v>1.2</v>
      </c>
      <c r="AJ83" s="92">
        <f>'П.1.1-25-29 '!V83</f>
        <v>2.8</v>
      </c>
      <c r="AK83" s="81">
        <f>SUM(AF83:AJ83)</f>
        <v>11.247</v>
      </c>
    </row>
    <row r="84" spans="1:221" s="1" customFormat="1" ht="107.25" customHeight="1" x14ac:dyDescent="0.25">
      <c r="A84" s="72" t="s">
        <v>241</v>
      </c>
      <c r="B84" s="74" t="str">
        <f>'П.1.1-25-29 '!B84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84" s="92"/>
      <c r="D84" s="92"/>
      <c r="E84" s="92"/>
      <c r="F84" s="92"/>
      <c r="G84" s="92"/>
      <c r="H84" s="103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75"/>
      <c r="V84" s="75"/>
      <c r="W84" s="75"/>
      <c r="X84" s="75"/>
      <c r="Y84" s="75"/>
      <c r="Z84" s="75"/>
      <c r="AA84" s="92"/>
      <c r="AB84" s="92"/>
      <c r="AC84" s="92"/>
      <c r="AD84" s="92"/>
      <c r="AE84" s="92">
        <f>'П.1.1-25-29 '!Q84</f>
        <v>1.449392</v>
      </c>
      <c r="AF84" s="92">
        <f>'П.1.1-25-29 '!R84</f>
        <v>158.00823300000002</v>
      </c>
      <c r="AG84" s="92"/>
      <c r="AH84" s="92"/>
      <c r="AI84" s="92"/>
      <c r="AJ84" s="92"/>
      <c r="AK84" s="81">
        <f>SUM(AF84:AJ84)</f>
        <v>158.00823300000002</v>
      </c>
    </row>
    <row r="85" spans="1:221" x14ac:dyDescent="0.25">
      <c r="A85" s="114" t="s">
        <v>55</v>
      </c>
      <c r="B85" s="13" t="s">
        <v>56</v>
      </c>
      <c r="C85" s="92"/>
      <c r="D85" s="92"/>
      <c r="E85" s="92"/>
      <c r="F85" s="92"/>
      <c r="G85" s="92"/>
      <c r="H85" s="103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78"/>
      <c r="Z85" s="78"/>
      <c r="AA85" s="78"/>
      <c r="AB85" s="78"/>
      <c r="AC85" s="70"/>
      <c r="AD85" s="78"/>
      <c r="AE85" s="92"/>
      <c r="AF85" s="78"/>
      <c r="AG85" s="78"/>
      <c r="AH85" s="78"/>
      <c r="AI85" s="78"/>
      <c r="AJ85" s="78"/>
      <c r="AK85" s="81"/>
    </row>
    <row r="86" spans="1:221" hidden="1" outlineLevel="1" x14ac:dyDescent="0.25">
      <c r="A86" s="116" t="s">
        <v>28</v>
      </c>
      <c r="B86" s="74" t="s">
        <v>26</v>
      </c>
      <c r="C86" s="92"/>
      <c r="D86" s="92"/>
      <c r="E86" s="92"/>
      <c r="F86" s="92"/>
      <c r="G86" s="92"/>
      <c r="H86" s="103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78"/>
      <c r="Z86" s="78"/>
      <c r="AA86" s="78"/>
      <c r="AB86" s="78"/>
      <c r="AC86" s="78"/>
      <c r="AD86" s="78"/>
      <c r="AE86" s="92"/>
      <c r="AF86" s="78"/>
      <c r="AG86" s="78"/>
      <c r="AH86" s="78"/>
      <c r="AI86" s="78"/>
      <c r="AJ86" s="78"/>
      <c r="AK86" s="81"/>
    </row>
    <row r="87" spans="1:221" hidden="1" outlineLevel="1" x14ac:dyDescent="0.25">
      <c r="A87" s="116"/>
      <c r="B87" s="74" t="s">
        <v>57</v>
      </c>
      <c r="C87" s="92"/>
      <c r="D87" s="92"/>
      <c r="E87" s="92"/>
      <c r="F87" s="92"/>
      <c r="G87" s="92"/>
      <c r="H87" s="103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78"/>
      <c r="Z87" s="78"/>
      <c r="AA87" s="78"/>
      <c r="AB87" s="78"/>
      <c r="AC87" s="78"/>
      <c r="AD87" s="78"/>
      <c r="AE87" s="92"/>
      <c r="AF87" s="78"/>
      <c r="AG87" s="78"/>
      <c r="AH87" s="78"/>
      <c r="AI87" s="78"/>
      <c r="AJ87" s="78"/>
      <c r="AK87" s="81"/>
    </row>
    <row r="88" spans="1:221" hidden="1" outlineLevel="1" x14ac:dyDescent="0.25">
      <c r="A88" s="116" t="s">
        <v>29</v>
      </c>
      <c r="B88" s="74" t="s">
        <v>27</v>
      </c>
      <c r="C88" s="92"/>
      <c r="D88" s="92"/>
      <c r="E88" s="92"/>
      <c r="F88" s="92"/>
      <c r="G88" s="92"/>
      <c r="H88" s="103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81"/>
    </row>
    <row r="89" spans="1:221" hidden="1" outlineLevel="1" x14ac:dyDescent="0.25">
      <c r="A89" s="116"/>
      <c r="B89" s="74" t="s">
        <v>57</v>
      </c>
      <c r="C89" s="92"/>
      <c r="D89" s="92"/>
      <c r="E89" s="92"/>
      <c r="F89" s="92"/>
      <c r="G89" s="92"/>
      <c r="H89" s="103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81"/>
    </row>
    <row r="90" spans="1:221" hidden="1" outlineLevel="1" x14ac:dyDescent="0.25">
      <c r="A90" s="72" t="s">
        <v>23</v>
      </c>
      <c r="B90" s="75"/>
      <c r="C90" s="92"/>
      <c r="D90" s="92"/>
      <c r="E90" s="92"/>
      <c r="F90" s="92"/>
      <c r="G90" s="92"/>
      <c r="H90" s="103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81"/>
    </row>
    <row r="91" spans="1:221" collapsed="1" x14ac:dyDescent="0.25">
      <c r="A91" s="243" t="s">
        <v>58</v>
      </c>
      <c r="B91" s="221"/>
      <c r="C91" s="92"/>
      <c r="D91" s="92"/>
      <c r="E91" s="92"/>
      <c r="F91" s="92"/>
      <c r="G91" s="92"/>
      <c r="H91" s="103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78"/>
      <c r="Z91" s="78"/>
      <c r="AA91" s="78"/>
      <c r="AB91" s="78"/>
      <c r="AC91" s="78"/>
      <c r="AD91" s="78"/>
      <c r="AE91" s="78"/>
      <c r="AF91" s="69"/>
      <c r="AG91" s="69"/>
      <c r="AH91" s="69"/>
      <c r="AI91" s="69"/>
      <c r="AJ91" s="69"/>
      <c r="AK91" s="71"/>
    </row>
    <row r="92" spans="1:221" ht="38.25" thickBot="1" x14ac:dyDescent="0.3">
      <c r="A92" s="189"/>
      <c r="B92" s="190" t="s">
        <v>59</v>
      </c>
      <c r="C92" s="120"/>
      <c r="D92" s="120"/>
      <c r="E92" s="120"/>
      <c r="F92" s="120"/>
      <c r="G92" s="120"/>
      <c r="H92" s="191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66"/>
      <c r="Z92" s="166"/>
      <c r="AA92" s="166"/>
      <c r="AB92" s="166"/>
      <c r="AC92" s="166"/>
      <c r="AD92" s="166"/>
      <c r="AE92" s="166"/>
      <c r="AF92" s="166"/>
      <c r="AG92" s="166"/>
      <c r="AH92" s="166"/>
      <c r="AI92" s="166"/>
      <c r="AJ92" s="166"/>
      <c r="AK92" s="192"/>
    </row>
    <row r="93" spans="1:221" ht="23.25" x14ac:dyDescent="0.35">
      <c r="O93" s="129"/>
      <c r="P93" s="129"/>
      <c r="Q93" s="129"/>
      <c r="R93" s="129"/>
      <c r="S93" s="130"/>
    </row>
    <row r="94" spans="1:221" s="2" customFormat="1" x14ac:dyDescent="0.25">
      <c r="A94" s="147" t="s">
        <v>81</v>
      </c>
      <c r="B94" s="148" t="s">
        <v>82</v>
      </c>
      <c r="T94" s="133"/>
      <c r="AE94" s="136"/>
    </row>
    <row r="95" spans="1:221" s="2" customFormat="1" x14ac:dyDescent="0.25">
      <c r="A95" s="147" t="s">
        <v>83</v>
      </c>
      <c r="B95" s="149" t="s">
        <v>84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13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136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</row>
    <row r="96" spans="1:221" s="2" customFormat="1" x14ac:dyDescent="0.25">
      <c r="A96" s="147" t="s">
        <v>85</v>
      </c>
      <c r="B96" s="148" t="s">
        <v>86</v>
      </c>
      <c r="T96" s="133"/>
      <c r="AE96" s="136"/>
    </row>
    <row r="97" spans="2:31" s="2" customFormat="1" ht="27" customHeight="1" x14ac:dyDescent="0.25">
      <c r="B97" s="148" t="s">
        <v>87</v>
      </c>
      <c r="T97" s="133"/>
      <c r="AE97" s="136"/>
    </row>
    <row r="98" spans="2:31" x14ac:dyDescent="0.25">
      <c r="B98" s="5"/>
    </row>
  </sheetData>
  <mergeCells count="33">
    <mergeCell ref="A91:B91"/>
    <mergeCell ref="AF14:AF15"/>
    <mergeCell ref="AG14:AG15"/>
    <mergeCell ref="AH14:AH15"/>
    <mergeCell ref="AI14:AI15"/>
    <mergeCell ref="V14:V15"/>
    <mergeCell ref="W14:W15"/>
    <mergeCell ref="X14:X15"/>
    <mergeCell ref="Y14:Y15"/>
    <mergeCell ref="Z14:Z15"/>
    <mergeCell ref="AA14:AE14"/>
    <mergeCell ref="C15:H15"/>
    <mergeCell ref="I15:N15"/>
    <mergeCell ref="P16:Z16"/>
    <mergeCell ref="AA16:AK16"/>
    <mergeCell ref="A10:AK10"/>
    <mergeCell ref="A11:AK11"/>
    <mergeCell ref="A13:A15"/>
    <mergeCell ref="B13:B15"/>
    <mergeCell ref="C13:H14"/>
    <mergeCell ref="I13:N14"/>
    <mergeCell ref="O13:O15"/>
    <mergeCell ref="P13:AK13"/>
    <mergeCell ref="P14:T14"/>
    <mergeCell ref="U14:U15"/>
    <mergeCell ref="AJ14:AJ15"/>
    <mergeCell ref="AK14:AK15"/>
    <mergeCell ref="AH8:AK8"/>
    <mergeCell ref="AI1:AK1"/>
    <mergeCell ref="AI2:AK2"/>
    <mergeCell ref="AI3:AK3"/>
    <mergeCell ref="AI4:AK4"/>
    <mergeCell ref="AI7:AK7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30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AC89"/>
  <sheetViews>
    <sheetView view="pageBreakPreview" topLeftCell="A59" zoomScale="40" zoomScaleNormal="60" zoomScaleSheetLayoutView="40" workbookViewId="0">
      <selection activeCell="I35" sqref="I35"/>
    </sheetView>
  </sheetViews>
  <sheetFormatPr defaultRowHeight="15.75" x14ac:dyDescent="0.25"/>
  <cols>
    <col min="1" max="1" width="10.42578125" style="14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12" customWidth="1"/>
    <col min="25" max="25" width="10" style="12" customWidth="1"/>
    <col min="26" max="26" width="10.85546875" style="12" customWidth="1"/>
    <col min="27" max="27" width="12.42578125" style="12" customWidth="1"/>
  </cols>
  <sheetData>
    <row r="1" spans="1:27" ht="51" customHeight="1" x14ac:dyDescent="0.25">
      <c r="X1" s="209" t="s">
        <v>109</v>
      </c>
      <c r="Y1" s="209"/>
      <c r="Z1" s="209"/>
      <c r="AA1" s="209"/>
    </row>
    <row r="2" spans="1:27" ht="18.75" x14ac:dyDescent="0.3">
      <c r="X2" s="210" t="s">
        <v>11</v>
      </c>
      <c r="Y2" s="210"/>
      <c r="Z2" s="210"/>
      <c r="AA2" s="4"/>
    </row>
    <row r="3" spans="1:27" ht="18.75" x14ac:dyDescent="0.3">
      <c r="X3" s="210" t="s">
        <v>177</v>
      </c>
      <c r="Y3" s="210"/>
      <c r="Z3" s="210"/>
      <c r="AA3"/>
    </row>
    <row r="4" spans="1:27" ht="18.75" customHeight="1" x14ac:dyDescent="0.25">
      <c r="X4" s="211" t="s">
        <v>88</v>
      </c>
      <c r="Y4" s="211"/>
      <c r="Z4" s="211"/>
      <c r="AA4"/>
    </row>
    <row r="5" spans="1:27" ht="18.75" x14ac:dyDescent="0.25">
      <c r="X5" s="247" t="s">
        <v>178</v>
      </c>
      <c r="Y5" s="247"/>
      <c r="Z5" s="247"/>
      <c r="AA5" s="247"/>
    </row>
    <row r="6" spans="1:27" ht="18.75" x14ac:dyDescent="0.3">
      <c r="X6" s="19"/>
      <c r="Y6" s="20"/>
      <c r="Z6" s="20"/>
      <c r="AA6" s="20"/>
    </row>
    <row r="7" spans="1:27" ht="18.75" x14ac:dyDescent="0.25">
      <c r="X7" s="4"/>
      <c r="Y7" s="227" t="s">
        <v>12</v>
      </c>
      <c r="Z7" s="227"/>
      <c r="AA7" s="227"/>
    </row>
    <row r="8" spans="1:27" ht="18.75" x14ac:dyDescent="0.3">
      <c r="V8" s="11"/>
      <c r="W8" s="11"/>
      <c r="X8" s="226" t="s">
        <v>192</v>
      </c>
      <c r="Y8" s="226"/>
      <c r="Z8" s="226"/>
      <c r="AA8" s="226"/>
    </row>
    <row r="9" spans="1:27" ht="18.75" x14ac:dyDescent="0.3">
      <c r="X9" s="4"/>
      <c r="Y9" s="9"/>
      <c r="Z9" s="9"/>
      <c r="AA9" s="16" t="s">
        <v>13</v>
      </c>
    </row>
    <row r="10" spans="1:27" ht="22.5" x14ac:dyDescent="0.25">
      <c r="A10" s="215" t="s">
        <v>103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</row>
    <row r="11" spans="1:27" ht="22.5" x14ac:dyDescent="0.25">
      <c r="A11" s="215" t="s">
        <v>249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</row>
    <row r="12" spans="1:27" ht="16.5" thickBot="1" x14ac:dyDescent="0.3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7" ht="58.5" customHeight="1" x14ac:dyDescent="0.25">
      <c r="A13" s="216" t="s">
        <v>0</v>
      </c>
      <c r="B13" s="218" t="s">
        <v>110</v>
      </c>
      <c r="C13" s="218" t="s">
        <v>111</v>
      </c>
      <c r="D13" s="231" t="s">
        <v>112</v>
      </c>
      <c r="E13" s="218" t="s">
        <v>113</v>
      </c>
      <c r="F13" s="218"/>
      <c r="G13" s="218"/>
      <c r="H13" s="238" t="s">
        <v>114</v>
      </c>
      <c r="I13" s="218" t="s">
        <v>115</v>
      </c>
      <c r="J13" s="218"/>
      <c r="K13" s="218" t="s">
        <v>116</v>
      </c>
      <c r="L13" s="218"/>
      <c r="M13" s="218"/>
      <c r="N13" s="218"/>
      <c r="O13" s="231" t="s">
        <v>117</v>
      </c>
      <c r="P13" s="218" t="s">
        <v>118</v>
      </c>
      <c r="Q13" s="218" t="s">
        <v>119</v>
      </c>
      <c r="R13" s="218"/>
      <c r="S13" s="218" t="s">
        <v>120</v>
      </c>
      <c r="T13" s="218"/>
      <c r="U13" s="218" t="s">
        <v>121</v>
      </c>
      <c r="V13" s="218"/>
      <c r="W13" s="218"/>
      <c r="X13" s="218" t="s">
        <v>122</v>
      </c>
      <c r="Y13" s="218"/>
      <c r="Z13" s="218"/>
      <c r="AA13" s="241"/>
    </row>
    <row r="14" spans="1:27" ht="48.75" customHeight="1" x14ac:dyDescent="0.25">
      <c r="A14" s="217"/>
      <c r="B14" s="219"/>
      <c r="C14" s="219"/>
      <c r="D14" s="232"/>
      <c r="E14" s="248" t="s">
        <v>123</v>
      </c>
      <c r="F14" s="248" t="s">
        <v>124</v>
      </c>
      <c r="G14" s="248" t="s">
        <v>125</v>
      </c>
      <c r="H14" s="239"/>
      <c r="I14" s="219" t="s">
        <v>126</v>
      </c>
      <c r="J14" s="219" t="s">
        <v>127</v>
      </c>
      <c r="K14" s="249" t="s">
        <v>128</v>
      </c>
      <c r="L14" s="249" t="s">
        <v>129</v>
      </c>
      <c r="M14" s="250" t="s">
        <v>130</v>
      </c>
      <c r="N14" s="249" t="s">
        <v>131</v>
      </c>
      <c r="O14" s="232"/>
      <c r="P14" s="219"/>
      <c r="Q14" s="219" t="s">
        <v>132</v>
      </c>
      <c r="R14" s="248" t="s">
        <v>133</v>
      </c>
      <c r="S14" s="219" t="s">
        <v>132</v>
      </c>
      <c r="T14" s="219" t="s">
        <v>133</v>
      </c>
      <c r="U14" s="250" t="s">
        <v>134</v>
      </c>
      <c r="V14" s="250" t="s">
        <v>135</v>
      </c>
      <c r="W14" s="248" t="s">
        <v>136</v>
      </c>
      <c r="X14" s="219" t="s">
        <v>137</v>
      </c>
      <c r="Y14" s="219"/>
      <c r="Z14" s="219" t="s">
        <v>138</v>
      </c>
      <c r="AA14" s="242"/>
    </row>
    <row r="15" spans="1:27" ht="58.5" customHeight="1" x14ac:dyDescent="0.25">
      <c r="A15" s="217"/>
      <c r="B15" s="219"/>
      <c r="C15" s="219"/>
      <c r="D15" s="232"/>
      <c r="E15" s="232"/>
      <c r="F15" s="232"/>
      <c r="G15" s="232"/>
      <c r="H15" s="239"/>
      <c r="I15" s="219"/>
      <c r="J15" s="219"/>
      <c r="K15" s="249"/>
      <c r="L15" s="249"/>
      <c r="M15" s="239"/>
      <c r="N15" s="249"/>
      <c r="O15" s="232"/>
      <c r="P15" s="219"/>
      <c r="Q15" s="219"/>
      <c r="R15" s="232"/>
      <c r="S15" s="219"/>
      <c r="T15" s="219"/>
      <c r="U15" s="239"/>
      <c r="V15" s="239"/>
      <c r="W15" s="232"/>
      <c r="X15" s="219"/>
      <c r="Y15" s="219"/>
      <c r="Z15" s="219"/>
      <c r="AA15" s="242"/>
    </row>
    <row r="16" spans="1:27" ht="238.5" customHeight="1" x14ac:dyDescent="0.25">
      <c r="A16" s="217"/>
      <c r="B16" s="219"/>
      <c r="C16" s="219"/>
      <c r="D16" s="233"/>
      <c r="E16" s="233"/>
      <c r="F16" s="233"/>
      <c r="G16" s="233"/>
      <c r="H16" s="240"/>
      <c r="I16" s="219"/>
      <c r="J16" s="219"/>
      <c r="K16" s="249"/>
      <c r="L16" s="249"/>
      <c r="M16" s="240"/>
      <c r="N16" s="249"/>
      <c r="O16" s="233"/>
      <c r="P16" s="219"/>
      <c r="Q16" s="219"/>
      <c r="R16" s="233"/>
      <c r="S16" s="219"/>
      <c r="T16" s="219"/>
      <c r="U16" s="240"/>
      <c r="V16" s="240"/>
      <c r="W16" s="233"/>
      <c r="X16" s="13" t="s">
        <v>139</v>
      </c>
      <c r="Y16" s="13" t="s">
        <v>140</v>
      </c>
      <c r="Z16" s="15" t="s">
        <v>141</v>
      </c>
      <c r="AA16" s="28" t="s">
        <v>142</v>
      </c>
    </row>
    <row r="17" spans="1:27" s="23" customFormat="1" ht="159.75" customHeight="1" x14ac:dyDescent="0.25">
      <c r="A17" s="193" t="s">
        <v>14</v>
      </c>
      <c r="B17" s="150" t="str">
        <f>'П.1.1-25-29 '!B20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7" s="85" t="s">
        <v>143</v>
      </c>
      <c r="D17" s="85" t="s">
        <v>144</v>
      </c>
      <c r="E17" s="151"/>
      <c r="F17" s="151"/>
      <c r="G17" s="151"/>
      <c r="H17" s="152"/>
      <c r="I17" s="153">
        <f>'П.1.1-25-29 '!F20</f>
        <v>2020</v>
      </c>
      <c r="J17" s="153">
        <f>'П.1.1-25-29 '!G20</f>
        <v>2024</v>
      </c>
      <c r="K17" s="154"/>
      <c r="L17" s="154"/>
      <c r="M17" s="155"/>
      <c r="N17" s="154"/>
      <c r="O17" s="151"/>
      <c r="P17" s="156"/>
      <c r="Q17" s="157">
        <v>121.49670431999999</v>
      </c>
      <c r="R17" s="158"/>
      <c r="S17" s="146"/>
      <c r="T17" s="156"/>
      <c r="U17" s="155"/>
      <c r="V17" s="155"/>
      <c r="W17" s="151"/>
      <c r="X17" s="156"/>
      <c r="Y17" s="156"/>
      <c r="Z17" s="159"/>
      <c r="AA17" s="194"/>
    </row>
    <row r="18" spans="1:27" ht="198" customHeight="1" x14ac:dyDescent="0.25">
      <c r="A18" s="72" t="s">
        <v>17</v>
      </c>
      <c r="B18" s="74" t="str">
        <f>'П.1.1-25-29 '!B21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8" s="75" t="s">
        <v>143</v>
      </c>
      <c r="D18" s="75" t="s">
        <v>144</v>
      </c>
      <c r="E18" s="75">
        <v>12.6</v>
      </c>
      <c r="F18" s="76"/>
      <c r="G18" s="76">
        <v>16</v>
      </c>
      <c r="H18" s="160"/>
      <c r="I18" s="76">
        <f>'П.1.1-25-29 '!F21</f>
        <v>2025</v>
      </c>
      <c r="J18" s="76">
        <f>'П.1.1-25-29 '!G21</f>
        <v>2029</v>
      </c>
      <c r="K18" s="76"/>
      <c r="L18" s="76"/>
      <c r="M18" s="75"/>
      <c r="N18" s="76"/>
      <c r="O18" s="76"/>
      <c r="P18" s="76"/>
      <c r="Q18" s="78">
        <f>'П.1.1-25-29 '!W21</f>
        <v>182.78142280929291</v>
      </c>
      <c r="R18" s="76"/>
      <c r="S18" s="76"/>
      <c r="T18" s="76"/>
      <c r="U18" s="76"/>
      <c r="V18" s="76"/>
      <c r="W18" s="76"/>
      <c r="X18" s="76"/>
      <c r="Y18" s="76"/>
      <c r="Z18" s="76"/>
      <c r="AA18" s="186"/>
    </row>
    <row r="19" spans="1:27" s="23" customFormat="1" ht="183" customHeight="1" x14ac:dyDescent="0.25">
      <c r="A19" s="193" t="s">
        <v>19</v>
      </c>
      <c r="B19" s="150" t="s">
        <v>16</v>
      </c>
      <c r="C19" s="85" t="s">
        <v>143</v>
      </c>
      <c r="D19" s="85" t="s">
        <v>145</v>
      </c>
      <c r="E19" s="85"/>
      <c r="F19" s="153"/>
      <c r="G19" s="153"/>
      <c r="H19" s="161"/>
      <c r="I19" s="153">
        <v>2020</v>
      </c>
      <c r="J19" s="153">
        <v>2023</v>
      </c>
      <c r="K19" s="153"/>
      <c r="L19" s="153"/>
      <c r="M19" s="85"/>
      <c r="N19" s="153"/>
      <c r="O19" s="153"/>
      <c r="P19" s="153"/>
      <c r="Q19" s="157">
        <v>39.876237232800001</v>
      </c>
      <c r="R19" s="153"/>
      <c r="S19" s="153"/>
      <c r="T19" s="153"/>
      <c r="U19" s="153"/>
      <c r="V19" s="153"/>
      <c r="W19" s="153"/>
      <c r="X19" s="153"/>
      <c r="Y19" s="153"/>
      <c r="Z19" s="153"/>
      <c r="AA19" s="195"/>
    </row>
    <row r="20" spans="1:27" ht="199.9" customHeight="1" x14ac:dyDescent="0.25">
      <c r="A20" s="72" t="s">
        <v>20</v>
      </c>
      <c r="B20" s="74" t="str">
        <f>'П.1.1-25-29 '!B22</f>
        <v>Реконструкция электрических сетей  0,4-10(6)кВ в городе Вихоревка, поселках Турма, Прибрежный, Кузнецовка, Добчур Братского района, Речушка, Новая Игирма, Суворовский, Хребтовая, Янгель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0" s="75" t="s">
        <v>143</v>
      </c>
      <c r="D20" s="75" t="s">
        <v>145</v>
      </c>
      <c r="E20" s="75">
        <v>4</v>
      </c>
      <c r="F20" s="76"/>
      <c r="G20" s="76">
        <v>11</v>
      </c>
      <c r="H20" s="160"/>
      <c r="I20" s="76">
        <f>'П.1.1-25-29 '!F22</f>
        <v>2025</v>
      </c>
      <c r="J20" s="76">
        <f>'П.1.1-25-29 '!G22</f>
        <v>2029</v>
      </c>
      <c r="K20" s="76"/>
      <c r="L20" s="76"/>
      <c r="M20" s="75"/>
      <c r="N20" s="76"/>
      <c r="O20" s="76"/>
      <c r="P20" s="76"/>
      <c r="Q20" s="78">
        <f>'П.1.1-25-29 '!W22</f>
        <v>59.267059687724426</v>
      </c>
      <c r="R20" s="76"/>
      <c r="S20" s="76"/>
      <c r="T20" s="76"/>
      <c r="U20" s="76"/>
      <c r="V20" s="76"/>
      <c r="W20" s="76"/>
      <c r="X20" s="76"/>
      <c r="Y20" s="76"/>
      <c r="Z20" s="76"/>
      <c r="AA20" s="186"/>
    </row>
    <row r="21" spans="1:27" s="23" customFormat="1" ht="168" customHeight="1" x14ac:dyDescent="0.25">
      <c r="A21" s="193" t="s">
        <v>173</v>
      </c>
      <c r="B21" s="150" t="str">
        <f>'П.1.1-25-29 '!B23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1" s="85" t="s">
        <v>143</v>
      </c>
      <c r="D21" s="85" t="s">
        <v>146</v>
      </c>
      <c r="E21" s="85"/>
      <c r="F21" s="153"/>
      <c r="G21" s="153"/>
      <c r="H21" s="161"/>
      <c r="I21" s="153">
        <f>'П.1.1-25-29 '!F23</f>
        <v>2020</v>
      </c>
      <c r="J21" s="153">
        <f>'П.1.1-25-29 '!G23</f>
        <v>2024</v>
      </c>
      <c r="K21" s="153"/>
      <c r="L21" s="153"/>
      <c r="M21" s="85"/>
      <c r="N21" s="153"/>
      <c r="O21" s="153"/>
      <c r="P21" s="153"/>
      <c r="Q21" s="157">
        <v>36.653489977199996</v>
      </c>
      <c r="R21" s="153"/>
      <c r="S21" s="153"/>
      <c r="T21" s="153"/>
      <c r="U21" s="153"/>
      <c r="V21" s="153"/>
      <c r="W21" s="153"/>
      <c r="X21" s="153"/>
      <c r="Y21" s="153"/>
      <c r="Z21" s="153"/>
      <c r="AA21" s="195"/>
    </row>
    <row r="22" spans="1:27" ht="182.25" customHeight="1" x14ac:dyDescent="0.25">
      <c r="A22" s="72" t="s">
        <v>22</v>
      </c>
      <c r="B22" s="74" t="str">
        <f>'П.1.1-25-29 '!B24</f>
        <v>Реконструкция электрических сетей  0,4-10(6)кВ в посёлках Чунский, Весёлый, Лесогорск, Пионерский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2" s="75" t="s">
        <v>143</v>
      </c>
      <c r="D22" s="75" t="s">
        <v>146</v>
      </c>
      <c r="E22" s="75">
        <v>2</v>
      </c>
      <c r="F22" s="76"/>
      <c r="G22" s="76">
        <v>5.5</v>
      </c>
      <c r="H22" s="162"/>
      <c r="I22" s="76">
        <f>'П.1.1-25-29 '!F24</f>
        <v>2025</v>
      </c>
      <c r="J22" s="76">
        <f>'П.1.1-25-29 '!G24</f>
        <v>2029</v>
      </c>
      <c r="K22" s="76"/>
      <c r="L22" s="76"/>
      <c r="M22" s="75"/>
      <c r="N22" s="76"/>
      <c r="O22" s="76"/>
      <c r="P22" s="76"/>
      <c r="Q22" s="78">
        <f>'П.1.1-25-29 '!W24</f>
        <v>29.633529843862213</v>
      </c>
      <c r="R22" s="76"/>
      <c r="S22" s="76"/>
      <c r="T22" s="76"/>
      <c r="U22" s="76"/>
      <c r="V22" s="76"/>
      <c r="W22" s="76"/>
      <c r="X22" s="76"/>
      <c r="Y22" s="76"/>
      <c r="Z22" s="76"/>
      <c r="AA22" s="186"/>
    </row>
    <row r="23" spans="1:27" s="23" customFormat="1" ht="182.25" customHeight="1" x14ac:dyDescent="0.25">
      <c r="A23" s="193" t="s">
        <v>172</v>
      </c>
      <c r="B23" s="150" t="s">
        <v>21</v>
      </c>
      <c r="C23" s="85" t="s">
        <v>143</v>
      </c>
      <c r="D23" s="85" t="s">
        <v>147</v>
      </c>
      <c r="E23" s="85"/>
      <c r="F23" s="153"/>
      <c r="G23" s="153"/>
      <c r="H23" s="163"/>
      <c r="I23" s="153">
        <v>2020</v>
      </c>
      <c r="J23" s="153">
        <v>2023</v>
      </c>
      <c r="K23" s="153"/>
      <c r="L23" s="153"/>
      <c r="M23" s="85"/>
      <c r="N23" s="153"/>
      <c r="O23" s="153"/>
      <c r="P23" s="153"/>
      <c r="Q23" s="157">
        <v>42.237143362451206</v>
      </c>
      <c r="R23" s="153"/>
      <c r="S23" s="153"/>
      <c r="T23" s="153"/>
      <c r="U23" s="153"/>
      <c r="V23" s="153"/>
      <c r="W23" s="153"/>
      <c r="X23" s="153"/>
      <c r="Y23" s="153"/>
      <c r="Z23" s="153"/>
      <c r="AA23" s="195"/>
    </row>
    <row r="24" spans="1:27" ht="196.9" customHeight="1" x14ac:dyDescent="0.25">
      <c r="A24" s="72" t="s">
        <v>190</v>
      </c>
      <c r="B24" s="74" t="str">
        <f>'П.1.1-25-29 '!B25</f>
        <v>Реконструкция электрических сетей  0,4-10(6)кВ в Ленинском районе города Иркутска, с. Мамоны, п. Максимовщина Иркутского района, п. Мегет Ангарского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4" s="75" t="s">
        <v>143</v>
      </c>
      <c r="D24" s="75" t="s">
        <v>147</v>
      </c>
      <c r="E24" s="75">
        <v>1.6</v>
      </c>
      <c r="F24" s="76"/>
      <c r="G24" s="76">
        <v>6</v>
      </c>
      <c r="H24" s="162"/>
      <c r="I24" s="76">
        <f>'П.1.1-25-29 '!F25</f>
        <v>2025</v>
      </c>
      <c r="J24" s="76">
        <f>'П.1.1-25-29 '!G25</f>
        <v>2029</v>
      </c>
      <c r="K24" s="76"/>
      <c r="L24" s="76"/>
      <c r="M24" s="75"/>
      <c r="N24" s="76"/>
      <c r="O24" s="76"/>
      <c r="P24" s="76"/>
      <c r="Q24" s="78">
        <f>'П.1.1-25-29 '!W25</f>
        <v>47.133705573898894</v>
      </c>
      <c r="R24" s="76"/>
      <c r="S24" s="76"/>
      <c r="T24" s="76"/>
      <c r="U24" s="76"/>
      <c r="V24" s="76"/>
      <c r="W24" s="76"/>
      <c r="X24" s="76"/>
      <c r="Y24" s="76"/>
      <c r="Z24" s="76"/>
      <c r="AA24" s="186"/>
    </row>
    <row r="25" spans="1:27" ht="147" customHeight="1" x14ac:dyDescent="0.25">
      <c r="A25" s="72" t="s">
        <v>194</v>
      </c>
      <c r="B25" s="74" t="str">
        <f>'П.1.1-25-29 '!B26</f>
        <v>Реконструкция ПС 35/10 кВ "Кургат" в п.Прибрежный Братского района</v>
      </c>
      <c r="C25" s="75" t="s">
        <v>143</v>
      </c>
      <c r="D25" s="75" t="s">
        <v>250</v>
      </c>
      <c r="E25" s="75">
        <v>8</v>
      </c>
      <c r="F25" s="76"/>
      <c r="G25" s="76"/>
      <c r="H25" s="162"/>
      <c r="I25" s="76">
        <f>'П.1.1-25-29 '!F26</f>
        <v>2024</v>
      </c>
      <c r="J25" s="76">
        <f>'П.1.1-25-29 '!G26</f>
        <v>2026</v>
      </c>
      <c r="K25" s="76"/>
      <c r="L25" s="76"/>
      <c r="M25" s="75"/>
      <c r="N25" s="76"/>
      <c r="O25" s="76"/>
      <c r="P25" s="76"/>
      <c r="Q25" s="78">
        <v>143.684</v>
      </c>
      <c r="R25" s="76"/>
      <c r="S25" s="76"/>
      <c r="T25" s="76"/>
      <c r="U25" s="76"/>
      <c r="V25" s="76"/>
      <c r="W25" s="76"/>
      <c r="X25" s="76"/>
      <c r="Y25" s="76"/>
      <c r="Z25" s="76"/>
      <c r="AA25" s="186"/>
    </row>
    <row r="26" spans="1:27" s="23" customFormat="1" ht="147" customHeight="1" x14ac:dyDescent="0.25">
      <c r="A26" s="193" t="s">
        <v>222</v>
      </c>
      <c r="B26" s="150" t="str">
        <f>'П.1.1-25-29 '!B27</f>
        <v>Реконструкция ПС 35/6 кВ "Строительная" и строительство 2-х цепной ВЛ-35кВ в городе Усть-Илимске</v>
      </c>
      <c r="C26" s="85" t="s">
        <v>143</v>
      </c>
      <c r="D26" s="85" t="s">
        <v>148</v>
      </c>
      <c r="E26" s="85"/>
      <c r="F26" s="153"/>
      <c r="G26" s="153"/>
      <c r="H26" s="163"/>
      <c r="I26" s="153">
        <f>'П.1.1-25-29 '!F27</f>
        <v>2019</v>
      </c>
      <c r="J26" s="153">
        <f>'П.1.1-25-29 '!G27</f>
        <v>2024</v>
      </c>
      <c r="K26" s="153"/>
      <c r="L26" s="153"/>
      <c r="M26" s="85"/>
      <c r="N26" s="153"/>
      <c r="O26" s="153"/>
      <c r="P26" s="153"/>
      <c r="Q26" s="157">
        <v>451.37921954467998</v>
      </c>
      <c r="R26" s="153"/>
      <c r="S26" s="153"/>
      <c r="T26" s="153"/>
      <c r="U26" s="153"/>
      <c r="V26" s="153"/>
      <c r="W26" s="153"/>
      <c r="X26" s="153"/>
      <c r="Y26" s="153"/>
      <c r="Z26" s="153"/>
      <c r="AA26" s="195"/>
    </row>
    <row r="27" spans="1:27" ht="127.5" customHeight="1" x14ac:dyDescent="0.25">
      <c r="A27" s="72" t="s">
        <v>223</v>
      </c>
      <c r="B27" s="74" t="str">
        <f>'П.1.1-25-29 '!B28</f>
        <v>Реконструкция ПС 35/6 кВ "Боково" с заменой силовых трансформаторов на трансформаторы большей мощности в Ленинском районе города Иркутска</v>
      </c>
      <c r="C27" s="75" t="s">
        <v>143</v>
      </c>
      <c r="D27" s="75" t="s">
        <v>149</v>
      </c>
      <c r="E27" s="75">
        <v>50</v>
      </c>
      <c r="F27" s="76"/>
      <c r="G27" s="76"/>
      <c r="H27" s="162"/>
      <c r="I27" s="76">
        <f>'П.1.1-25-29 '!F28</f>
        <v>2025</v>
      </c>
      <c r="J27" s="76">
        <f>'П.1.1-25-29 '!G28</f>
        <v>2028</v>
      </c>
      <c r="K27" s="76"/>
      <c r="L27" s="76"/>
      <c r="M27" s="75"/>
      <c r="N27" s="76"/>
      <c r="O27" s="76"/>
      <c r="P27" s="76"/>
      <c r="Q27" s="78">
        <f>'П.1.1-25-29 '!W28</f>
        <v>182.20800561800002</v>
      </c>
      <c r="R27" s="76"/>
      <c r="S27" s="76"/>
      <c r="T27" s="76"/>
      <c r="U27" s="76"/>
      <c r="V27" s="76"/>
      <c r="W27" s="76"/>
      <c r="X27" s="76"/>
      <c r="Y27" s="76"/>
      <c r="Z27" s="76"/>
      <c r="AA27" s="186"/>
    </row>
    <row r="28" spans="1:27" s="23" customFormat="1" ht="186.75" customHeight="1" x14ac:dyDescent="0.25">
      <c r="A28" s="193" t="s">
        <v>226</v>
      </c>
      <c r="B28" s="150" t="str">
        <f>'П.1.1-25-29 '!B29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8" s="85" t="s">
        <v>143</v>
      </c>
      <c r="D28" s="85" t="s">
        <v>148</v>
      </c>
      <c r="E28" s="85"/>
      <c r="F28" s="153"/>
      <c r="G28" s="153"/>
      <c r="H28" s="163"/>
      <c r="I28" s="153">
        <f>'П.1.1-25-29 '!F29</f>
        <v>2023</v>
      </c>
      <c r="J28" s="153">
        <f>'П.1.1-25-29 '!G29</f>
        <v>2024</v>
      </c>
      <c r="K28" s="153"/>
      <c r="L28" s="153"/>
      <c r="M28" s="85"/>
      <c r="N28" s="153"/>
      <c r="O28" s="153"/>
      <c r="P28" s="153"/>
      <c r="Q28" s="157">
        <v>2.00487853</v>
      </c>
      <c r="R28" s="153"/>
      <c r="S28" s="153"/>
      <c r="T28" s="153"/>
      <c r="U28" s="153"/>
      <c r="V28" s="153"/>
      <c r="W28" s="153"/>
      <c r="X28" s="153"/>
      <c r="Y28" s="153"/>
      <c r="Z28" s="153"/>
      <c r="AA28" s="195"/>
    </row>
    <row r="29" spans="1:27" ht="207.75" customHeight="1" x14ac:dyDescent="0.25">
      <c r="A29" s="72" t="s">
        <v>228</v>
      </c>
      <c r="B29" s="74" t="str">
        <f>'П.1.1-25-29 '!B30</f>
        <v>Реконструкция электрических сетей  0,4-10(6)кВ в городе Усть-Илимске и п.Железнодорожный Усть-Илимского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9" s="75" t="s">
        <v>143</v>
      </c>
      <c r="D29" s="75" t="s">
        <v>148</v>
      </c>
      <c r="E29" s="75">
        <v>2</v>
      </c>
      <c r="F29" s="76"/>
      <c r="G29" s="76">
        <v>1</v>
      </c>
      <c r="H29" s="162"/>
      <c r="I29" s="76">
        <f>'П.1.1-25-29 '!F30</f>
        <v>2025</v>
      </c>
      <c r="J29" s="76">
        <f>'П.1.1-25-29 '!G30</f>
        <v>2029</v>
      </c>
      <c r="K29" s="76"/>
      <c r="L29" s="76"/>
      <c r="M29" s="75"/>
      <c r="N29" s="76"/>
      <c r="O29" s="76"/>
      <c r="P29" s="76"/>
      <c r="Q29" s="78">
        <f>'П.1.1-25-29 '!W30</f>
        <v>14.552284141936919</v>
      </c>
      <c r="R29" s="76"/>
      <c r="S29" s="76"/>
      <c r="T29" s="76"/>
      <c r="U29" s="76"/>
      <c r="V29" s="76"/>
      <c r="W29" s="76"/>
      <c r="X29" s="76"/>
      <c r="Y29" s="76"/>
      <c r="Z29" s="76"/>
      <c r="AA29" s="186"/>
    </row>
    <row r="30" spans="1:27" ht="105" customHeight="1" x14ac:dyDescent="0.25">
      <c r="A30" s="72" t="s">
        <v>229</v>
      </c>
      <c r="B30" s="74" t="str">
        <f>'П.1.1-25-29 '!B31</f>
        <v>Реконструкция ПС 35/6 кВ "ИОРТПЦ" в Ангарском ГО п.Мегет</v>
      </c>
      <c r="C30" s="75" t="s">
        <v>143</v>
      </c>
      <c r="D30" s="75" t="s">
        <v>251</v>
      </c>
      <c r="E30" s="75">
        <v>32</v>
      </c>
      <c r="F30" s="76"/>
      <c r="G30" s="76"/>
      <c r="H30" s="162"/>
      <c r="I30" s="76">
        <f>'П.1.1-25-29 '!F31</f>
        <v>2025</v>
      </c>
      <c r="J30" s="76">
        <f>'П.1.1-25-29 '!G31</f>
        <v>2029</v>
      </c>
      <c r="K30" s="76"/>
      <c r="L30" s="76"/>
      <c r="M30" s="75"/>
      <c r="N30" s="76"/>
      <c r="O30" s="76"/>
      <c r="P30" s="76"/>
      <c r="Q30" s="78">
        <f>'П.1.1-25-29 '!W31</f>
        <v>418.77076121476404</v>
      </c>
      <c r="R30" s="76"/>
      <c r="S30" s="76"/>
      <c r="T30" s="76"/>
      <c r="U30" s="76"/>
      <c r="V30" s="76"/>
      <c r="W30" s="76"/>
      <c r="X30" s="76"/>
      <c r="Y30" s="76"/>
      <c r="Z30" s="76"/>
      <c r="AA30" s="186"/>
    </row>
    <row r="31" spans="1:27" s="23" customFormat="1" ht="207.75" customHeight="1" x14ac:dyDescent="0.25">
      <c r="A31" s="193" t="s">
        <v>259</v>
      </c>
      <c r="B31" s="150" t="str">
        <f>'П.1.1-25-29 '!B32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1" s="85" t="s">
        <v>143</v>
      </c>
      <c r="D31" s="85" t="s">
        <v>197</v>
      </c>
      <c r="E31" s="85"/>
      <c r="F31" s="153"/>
      <c r="G31" s="153"/>
      <c r="H31" s="163"/>
      <c r="I31" s="153">
        <f>'П.1.1-25-29 '!F32</f>
        <v>2024</v>
      </c>
      <c r="J31" s="153">
        <f>'П.1.1-25-29 '!G32</f>
        <v>2024</v>
      </c>
      <c r="K31" s="153"/>
      <c r="L31" s="153"/>
      <c r="M31" s="85"/>
      <c r="N31" s="153"/>
      <c r="O31" s="153"/>
      <c r="P31" s="153"/>
      <c r="Q31" s="157">
        <v>2.6</v>
      </c>
      <c r="R31" s="153"/>
      <c r="S31" s="153"/>
      <c r="T31" s="153"/>
      <c r="U31" s="153"/>
      <c r="V31" s="153"/>
      <c r="W31" s="153"/>
      <c r="X31" s="153"/>
      <c r="Y31" s="153"/>
      <c r="Z31" s="153"/>
      <c r="AA31" s="195"/>
    </row>
    <row r="32" spans="1:27" ht="145.5" customHeight="1" x14ac:dyDescent="0.25">
      <c r="A32" s="72" t="s">
        <v>260</v>
      </c>
      <c r="B32" s="74" t="str">
        <f>'П.1.1-25-29 '!B33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32" s="75" t="s">
        <v>143</v>
      </c>
      <c r="D32" s="75" t="s">
        <v>252</v>
      </c>
      <c r="E32" s="75">
        <v>40</v>
      </c>
      <c r="F32" s="76"/>
      <c r="G32" s="76"/>
      <c r="H32" s="76"/>
      <c r="I32" s="76">
        <f>'П.1.1-25-29 '!F33</f>
        <v>2025</v>
      </c>
      <c r="J32" s="76">
        <f>'П.1.1-25-29 '!G33</f>
        <v>2026</v>
      </c>
      <c r="K32" s="76"/>
      <c r="L32" s="76"/>
      <c r="M32" s="75"/>
      <c r="N32" s="76"/>
      <c r="O32" s="76"/>
      <c r="P32" s="76"/>
      <c r="Q32" s="78">
        <f>'П.1.1-25-29 '!W33</f>
        <v>117.46436</v>
      </c>
      <c r="R32" s="76"/>
      <c r="S32" s="76"/>
      <c r="T32" s="76"/>
      <c r="U32" s="76"/>
      <c r="V32" s="76"/>
      <c r="W32" s="76"/>
      <c r="X32" s="76"/>
      <c r="Y32" s="76"/>
      <c r="Z32" s="76"/>
      <c r="AA32" s="186"/>
    </row>
    <row r="33" spans="1:27" s="23" customFormat="1" ht="145.5" customHeight="1" x14ac:dyDescent="0.25">
      <c r="A33" s="196" t="s">
        <v>37</v>
      </c>
      <c r="B33" s="167" t="str">
        <f>'П.1.1-25-29 '!B48</f>
        <v>Приобретение автотехники</v>
      </c>
      <c r="C33" s="168" t="s">
        <v>143</v>
      </c>
      <c r="D33" s="168"/>
      <c r="E33" s="168"/>
      <c r="F33" s="169"/>
      <c r="G33" s="169"/>
      <c r="H33" s="170"/>
      <c r="I33" s="169">
        <f>'П.1.1-25-29 '!F48</f>
        <v>2020</v>
      </c>
      <c r="J33" s="169">
        <f>'П.1.1-25-29 '!G48</f>
        <v>2024</v>
      </c>
      <c r="K33" s="169"/>
      <c r="L33" s="169"/>
      <c r="M33" s="168"/>
      <c r="N33" s="169"/>
      <c r="O33" s="169"/>
      <c r="P33" s="169"/>
      <c r="Q33" s="171">
        <v>119.1</v>
      </c>
      <c r="R33" s="171"/>
      <c r="S33" s="157"/>
      <c r="T33" s="153"/>
      <c r="U33" s="153"/>
      <c r="V33" s="153"/>
      <c r="W33" s="153"/>
      <c r="X33" s="153"/>
      <c r="Y33" s="153"/>
      <c r="Z33" s="153"/>
      <c r="AA33" s="195"/>
    </row>
    <row r="34" spans="1:27" ht="43.5" customHeight="1" x14ac:dyDescent="0.25">
      <c r="A34" s="197" t="s">
        <v>175</v>
      </c>
      <c r="B34" s="177" t="str">
        <f>'П.1.1-25-29 '!B49</f>
        <v>Приобретение автотехники</v>
      </c>
      <c r="C34" s="75" t="s">
        <v>143</v>
      </c>
      <c r="D34" s="75"/>
      <c r="E34" s="76"/>
      <c r="F34" s="76"/>
      <c r="G34" s="76"/>
      <c r="H34" s="162"/>
      <c r="I34" s="178">
        <f>'П.1.1-25-29 '!F49</f>
        <v>2025</v>
      </c>
      <c r="J34" s="178">
        <f>'П.1.1-25-29 '!G49</f>
        <v>2029</v>
      </c>
      <c r="K34" s="76"/>
      <c r="L34" s="76"/>
      <c r="M34" s="75"/>
      <c r="N34" s="75"/>
      <c r="O34" s="76"/>
      <c r="P34" s="76"/>
      <c r="Q34" s="78">
        <f>'П.1.1-25-29 '!W49</f>
        <v>324.07848899999999</v>
      </c>
      <c r="R34" s="76"/>
      <c r="S34" s="76"/>
      <c r="T34" s="76"/>
      <c r="U34" s="76"/>
      <c r="V34" s="76"/>
      <c r="W34" s="76"/>
      <c r="X34" s="76"/>
      <c r="Y34" s="76"/>
      <c r="Z34" s="76"/>
      <c r="AA34" s="186"/>
    </row>
    <row r="35" spans="1:27" s="23" customFormat="1" ht="43.5" customHeight="1" x14ac:dyDescent="0.25">
      <c r="A35" s="196" t="s">
        <v>176</v>
      </c>
      <c r="B35" s="167" t="str">
        <f>'П.1.1-25-29 '!B50</f>
        <v>Программное обеспечение</v>
      </c>
      <c r="C35" s="85" t="s">
        <v>143</v>
      </c>
      <c r="D35" s="85"/>
      <c r="E35" s="153"/>
      <c r="F35" s="153"/>
      <c r="G35" s="153"/>
      <c r="H35" s="163"/>
      <c r="I35" s="169">
        <f>'П.1.1-25-29 '!F50</f>
        <v>2024</v>
      </c>
      <c r="J35" s="169">
        <f>'П.1.1-25-29 '!G50</f>
        <v>2024</v>
      </c>
      <c r="K35" s="153"/>
      <c r="L35" s="153"/>
      <c r="M35" s="85"/>
      <c r="N35" s="85"/>
      <c r="O35" s="153"/>
      <c r="P35" s="153"/>
      <c r="Q35" s="157">
        <v>15.399999999999999</v>
      </c>
      <c r="R35" s="153"/>
      <c r="S35" s="153"/>
      <c r="T35" s="153"/>
      <c r="U35" s="153"/>
      <c r="V35" s="153"/>
      <c r="W35" s="153"/>
      <c r="X35" s="153"/>
      <c r="Y35" s="153"/>
      <c r="Z35" s="153"/>
      <c r="AA35" s="195"/>
    </row>
    <row r="36" spans="1:27" ht="41.25" customHeight="1" x14ac:dyDescent="0.25">
      <c r="A36" s="197" t="s">
        <v>189</v>
      </c>
      <c r="B36" s="177" t="str">
        <f>'П.1.1-25-29 '!B51</f>
        <v xml:space="preserve"> Программное обеспечение и орг.техника</v>
      </c>
      <c r="C36" s="75" t="s">
        <v>143</v>
      </c>
      <c r="D36" s="75"/>
      <c r="E36" s="76"/>
      <c r="F36" s="76"/>
      <c r="G36" s="76"/>
      <c r="H36" s="162"/>
      <c r="I36" s="178">
        <f>'П.1.1-25-29 '!F51</f>
        <v>2025</v>
      </c>
      <c r="J36" s="178">
        <f>'П.1.1-25-29 '!G51</f>
        <v>2029</v>
      </c>
      <c r="K36" s="76"/>
      <c r="L36" s="76"/>
      <c r="M36" s="75"/>
      <c r="N36" s="75"/>
      <c r="O36" s="76"/>
      <c r="P36" s="76"/>
      <c r="Q36" s="78">
        <f>'П.1.1-25-29 '!W51</f>
        <v>55.335322053179603</v>
      </c>
      <c r="R36" s="76"/>
      <c r="S36" s="76"/>
      <c r="T36" s="76"/>
      <c r="U36" s="76"/>
      <c r="V36" s="76"/>
      <c r="W36" s="76"/>
      <c r="X36" s="76"/>
      <c r="Y36" s="76"/>
      <c r="Z36" s="76"/>
      <c r="AA36" s="186"/>
    </row>
    <row r="37" spans="1:27" s="23" customFormat="1" ht="46.5" customHeight="1" x14ac:dyDescent="0.25">
      <c r="A37" s="196" t="s">
        <v>198</v>
      </c>
      <c r="B37" s="167" t="str">
        <f>'П.1.1-25-29 '!B52</f>
        <v>Ремонт производственных баз АО "БЭСК"</v>
      </c>
      <c r="C37" s="85" t="s">
        <v>143</v>
      </c>
      <c r="D37" s="85"/>
      <c r="E37" s="153"/>
      <c r="F37" s="153"/>
      <c r="G37" s="153"/>
      <c r="H37" s="163"/>
      <c r="I37" s="169">
        <f>'П.1.1-25-29 '!F52</f>
        <v>2024</v>
      </c>
      <c r="J37" s="169">
        <f>'П.1.1-25-29 '!G52</f>
        <v>2024</v>
      </c>
      <c r="K37" s="153"/>
      <c r="L37" s="153"/>
      <c r="M37" s="85"/>
      <c r="N37" s="85"/>
      <c r="O37" s="153"/>
      <c r="P37" s="153"/>
      <c r="Q37" s="157">
        <v>17.384</v>
      </c>
      <c r="R37" s="153"/>
      <c r="S37" s="153"/>
      <c r="T37" s="153"/>
      <c r="U37" s="153"/>
      <c r="V37" s="153"/>
      <c r="W37" s="153"/>
      <c r="X37" s="153"/>
      <c r="Y37" s="153"/>
      <c r="Z37" s="153"/>
      <c r="AA37" s="195"/>
    </row>
    <row r="38" spans="1:27" ht="52.5" customHeight="1" x14ac:dyDescent="0.25">
      <c r="A38" s="197" t="s">
        <v>231</v>
      </c>
      <c r="B38" s="177" t="str">
        <f>'П.1.1-25-29 '!B53</f>
        <v>Реконструкция и строительство производственных баз АО "БЭСК"</v>
      </c>
      <c r="C38" s="75" t="s">
        <v>143</v>
      </c>
      <c r="D38" s="75"/>
      <c r="E38" s="76"/>
      <c r="F38" s="76"/>
      <c r="G38" s="76"/>
      <c r="H38" s="162"/>
      <c r="I38" s="178">
        <f>'П.1.1-25-29 '!F53</f>
        <v>2025</v>
      </c>
      <c r="J38" s="178">
        <f>'П.1.1-25-29 '!G53</f>
        <v>2029</v>
      </c>
      <c r="K38" s="76"/>
      <c r="L38" s="76"/>
      <c r="M38" s="75"/>
      <c r="N38" s="75"/>
      <c r="O38" s="76"/>
      <c r="P38" s="76"/>
      <c r="Q38" s="78">
        <f>'П.1.1-25-29 '!W53</f>
        <v>79.63427045103623</v>
      </c>
      <c r="R38" s="76"/>
      <c r="S38" s="76"/>
      <c r="T38" s="76"/>
      <c r="U38" s="76"/>
      <c r="V38" s="76"/>
      <c r="W38" s="76"/>
      <c r="X38" s="76"/>
      <c r="Y38" s="76"/>
      <c r="Z38" s="76"/>
      <c r="AA38" s="186"/>
    </row>
    <row r="39" spans="1:27" s="23" customFormat="1" ht="56.25" customHeight="1" x14ac:dyDescent="0.25">
      <c r="A39" s="198" t="s">
        <v>232</v>
      </c>
      <c r="B39" s="172" t="str">
        <f>'П.1.1-25-29 '!B54</f>
        <v>Приобретение инструмента и инвентаря</v>
      </c>
      <c r="C39" s="173" t="s">
        <v>143</v>
      </c>
      <c r="D39" s="173"/>
      <c r="E39" s="174"/>
      <c r="F39" s="174"/>
      <c r="G39" s="174"/>
      <c r="H39" s="175"/>
      <c r="I39" s="169">
        <f>'П.1.1-25-29 '!F54</f>
        <v>2024</v>
      </c>
      <c r="J39" s="169">
        <f>'П.1.1-25-29 '!G54</f>
        <v>2024</v>
      </c>
      <c r="K39" s="174"/>
      <c r="L39" s="174"/>
      <c r="M39" s="173"/>
      <c r="N39" s="173"/>
      <c r="O39" s="174"/>
      <c r="P39" s="174"/>
      <c r="Q39" s="176">
        <v>1.75</v>
      </c>
      <c r="R39" s="174"/>
      <c r="S39" s="153"/>
      <c r="T39" s="153"/>
      <c r="U39" s="153"/>
      <c r="V39" s="153"/>
      <c r="W39" s="153"/>
      <c r="X39" s="153"/>
      <c r="Y39" s="153"/>
      <c r="Z39" s="153"/>
      <c r="AA39" s="195"/>
    </row>
    <row r="40" spans="1:27" s="23" customFormat="1" ht="58.5" customHeight="1" x14ac:dyDescent="0.25">
      <c r="A40" s="193" t="s">
        <v>233</v>
      </c>
      <c r="B40" s="150" t="str">
        <f>'П.1.1-25-29 '!B55</f>
        <v>Приобретение тренажеров-манекенов для отработки СЛР</v>
      </c>
      <c r="C40" s="85" t="s">
        <v>143</v>
      </c>
      <c r="D40" s="85"/>
      <c r="E40" s="153"/>
      <c r="F40" s="153"/>
      <c r="G40" s="153"/>
      <c r="H40" s="153"/>
      <c r="I40" s="169">
        <f>'П.1.1-25-29 '!F55</f>
        <v>2024</v>
      </c>
      <c r="J40" s="169">
        <f>'П.1.1-25-29 '!G55</f>
        <v>2024</v>
      </c>
      <c r="K40" s="153"/>
      <c r="L40" s="153"/>
      <c r="M40" s="85"/>
      <c r="N40" s="85"/>
      <c r="O40" s="153"/>
      <c r="P40" s="153"/>
      <c r="Q40" s="157">
        <v>0.92</v>
      </c>
      <c r="R40" s="153"/>
      <c r="S40" s="179"/>
      <c r="T40" s="153"/>
      <c r="U40" s="153"/>
      <c r="V40" s="153"/>
      <c r="W40" s="153"/>
      <c r="X40" s="153"/>
      <c r="Y40" s="153"/>
      <c r="Z40" s="153"/>
      <c r="AA40" s="195"/>
    </row>
    <row r="41" spans="1:27" s="23" customFormat="1" ht="96" customHeight="1" x14ac:dyDescent="0.25">
      <c r="A41" s="193" t="s">
        <v>234</v>
      </c>
      <c r="B41" s="150" t="str">
        <f>'П.1.1-25-29 '!B56</f>
        <v xml:space="preserve"> Приобретение оборудования подвижной спутниковой связи (спутниковый телефон с sim-картой - 2шт)</v>
      </c>
      <c r="C41" s="85" t="s">
        <v>143</v>
      </c>
      <c r="D41" s="85"/>
      <c r="E41" s="153"/>
      <c r="F41" s="153"/>
      <c r="G41" s="153"/>
      <c r="H41" s="153"/>
      <c r="I41" s="169">
        <f>'П.1.1-25-29 '!F56</f>
        <v>2024</v>
      </c>
      <c r="J41" s="169">
        <f>'П.1.1-25-29 '!G56</f>
        <v>2024</v>
      </c>
      <c r="K41" s="153"/>
      <c r="L41" s="153"/>
      <c r="M41" s="85"/>
      <c r="N41" s="85"/>
      <c r="O41" s="153"/>
      <c r="P41" s="153"/>
      <c r="Q41" s="157">
        <v>0.4</v>
      </c>
      <c r="R41" s="153"/>
      <c r="S41" s="179"/>
      <c r="T41" s="153"/>
      <c r="U41" s="153"/>
      <c r="V41" s="153"/>
      <c r="W41" s="153"/>
      <c r="X41" s="153"/>
      <c r="Y41" s="153"/>
      <c r="Z41" s="153"/>
      <c r="AA41" s="195"/>
    </row>
    <row r="42" spans="1:27" s="23" customFormat="1" ht="161.25" customHeight="1" x14ac:dyDescent="0.25">
      <c r="A42" s="193" t="s">
        <v>254</v>
      </c>
      <c r="B42" s="74" t="str">
        <f>'П.1.1-25-29 '!B57</f>
        <v>Приобретение квадрокоптеров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оапределения места повреждения ВЛ)</v>
      </c>
      <c r="C42" s="75" t="s">
        <v>143</v>
      </c>
      <c r="D42" s="85"/>
      <c r="E42" s="153"/>
      <c r="F42" s="153"/>
      <c r="G42" s="153"/>
      <c r="H42" s="153"/>
      <c r="I42" s="169">
        <f>'П.1.1-25-29 '!F57</f>
        <v>2025</v>
      </c>
      <c r="J42" s="169">
        <f>'П.1.1-25-29 '!G57</f>
        <v>2025</v>
      </c>
      <c r="K42" s="153"/>
      <c r="L42" s="153"/>
      <c r="M42" s="85"/>
      <c r="N42" s="85"/>
      <c r="O42" s="153"/>
      <c r="P42" s="153"/>
      <c r="Q42" s="78">
        <f>'П.1.1-25-29 '!W57</f>
        <v>1</v>
      </c>
      <c r="R42" s="153"/>
      <c r="S42" s="179"/>
      <c r="T42" s="153"/>
      <c r="U42" s="153"/>
      <c r="V42" s="153"/>
      <c r="W42" s="153"/>
      <c r="X42" s="153"/>
      <c r="Y42" s="153"/>
      <c r="Z42" s="153"/>
      <c r="AA42" s="195"/>
    </row>
    <row r="43" spans="1:27" ht="84" customHeight="1" x14ac:dyDescent="0.25">
      <c r="A43" s="193" t="s">
        <v>254</v>
      </c>
      <c r="B43" s="74" t="str">
        <f>'П.1.1-25-29 '!B58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43" s="75" t="s">
        <v>143</v>
      </c>
      <c r="D43" s="75"/>
      <c r="E43" s="76"/>
      <c r="F43" s="76"/>
      <c r="G43" s="76"/>
      <c r="H43" s="76"/>
      <c r="I43" s="169">
        <f>'П.1.1-25-29 '!F58</f>
        <v>2025</v>
      </c>
      <c r="J43" s="169">
        <f>'П.1.1-25-29 '!G58</f>
        <v>2028</v>
      </c>
      <c r="K43" s="76"/>
      <c r="L43" s="76"/>
      <c r="M43" s="75"/>
      <c r="N43" s="75"/>
      <c r="O43" s="76"/>
      <c r="P43" s="76"/>
      <c r="Q43" s="78">
        <f>'П.1.1-25-29 '!W58</f>
        <v>143.17032999999998</v>
      </c>
      <c r="R43" s="76"/>
      <c r="S43" s="180"/>
      <c r="T43" s="76"/>
      <c r="U43" s="76"/>
      <c r="V43" s="76"/>
      <c r="W43" s="76"/>
      <c r="X43" s="76"/>
      <c r="Y43" s="76"/>
      <c r="Z43" s="76"/>
      <c r="AA43" s="186"/>
    </row>
    <row r="44" spans="1:27" ht="116.25" customHeight="1" x14ac:dyDescent="0.25">
      <c r="A44" s="193" t="s">
        <v>279</v>
      </c>
      <c r="B44" s="74" t="str">
        <f>'П.1.1-25-29 '!B59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44" s="75" t="s">
        <v>143</v>
      </c>
      <c r="D44" s="75"/>
      <c r="E44" s="76"/>
      <c r="F44" s="76"/>
      <c r="G44" s="76"/>
      <c r="H44" s="76"/>
      <c r="I44" s="153">
        <f>'П.1.1-25-29 '!F59</f>
        <v>2027</v>
      </c>
      <c r="J44" s="153">
        <f>'П.1.1-25-29 '!G59</f>
        <v>2027</v>
      </c>
      <c r="K44" s="76"/>
      <c r="L44" s="76"/>
      <c r="M44" s="75"/>
      <c r="N44" s="75"/>
      <c r="O44" s="76"/>
      <c r="P44" s="76"/>
      <c r="Q44" s="78">
        <f>'П.1.1-25-29 '!W59</f>
        <v>158.00823300000002</v>
      </c>
      <c r="R44" s="76"/>
      <c r="S44" s="76"/>
      <c r="T44" s="76"/>
      <c r="U44" s="76"/>
      <c r="V44" s="76"/>
      <c r="W44" s="76"/>
      <c r="X44" s="76"/>
      <c r="Y44" s="76"/>
      <c r="Z44" s="76"/>
      <c r="AA44" s="186"/>
    </row>
    <row r="45" spans="1:27" s="23" customFormat="1" ht="84" customHeight="1" x14ac:dyDescent="0.25">
      <c r="A45" s="193" t="s">
        <v>40</v>
      </c>
      <c r="B45" s="150" t="str">
        <f>'П.1.1-25-29 '!B62</f>
        <v>Автоматизированная информационно-измерительная система учета электроэнергии АО «БЭСК»</v>
      </c>
      <c r="C45" s="85" t="s">
        <v>143</v>
      </c>
      <c r="D45" s="85" t="s">
        <v>143</v>
      </c>
      <c r="E45" s="153"/>
      <c r="F45" s="153"/>
      <c r="G45" s="153"/>
      <c r="H45" s="153"/>
      <c r="I45" s="85">
        <f>'П.1.1-25-29 '!F62</f>
        <v>2020</v>
      </c>
      <c r="J45" s="85">
        <f>'П.1.1-25-29 '!G62</f>
        <v>2024</v>
      </c>
      <c r="K45" s="153"/>
      <c r="L45" s="153"/>
      <c r="M45" s="85"/>
      <c r="N45" s="85"/>
      <c r="O45" s="153"/>
      <c r="P45" s="153"/>
      <c r="Q45" s="157">
        <v>78.325943640000006</v>
      </c>
      <c r="R45" s="157"/>
      <c r="S45" s="157"/>
      <c r="T45" s="153"/>
      <c r="U45" s="153"/>
      <c r="V45" s="153"/>
      <c r="W45" s="153"/>
      <c r="X45" s="153"/>
      <c r="Y45" s="153"/>
      <c r="Z45" s="153"/>
      <c r="AA45" s="195"/>
    </row>
    <row r="46" spans="1:27" ht="97.5" customHeight="1" x14ac:dyDescent="0.25">
      <c r="A46" s="72" t="s">
        <v>41</v>
      </c>
      <c r="B46" s="74" t="str">
        <f>'П.1.1-25-29 '!B63</f>
        <v>Автоматизированная информационно-измерительная система учета электроэнергии АО «БЭСК»</v>
      </c>
      <c r="C46" s="75" t="s">
        <v>143</v>
      </c>
      <c r="D46" s="75" t="s">
        <v>143</v>
      </c>
      <c r="E46" s="76"/>
      <c r="F46" s="76"/>
      <c r="G46" s="76"/>
      <c r="H46" s="76"/>
      <c r="I46" s="75">
        <f>'П.1.1-25-29 '!F63</f>
        <v>2025</v>
      </c>
      <c r="J46" s="75">
        <f>'П.1.1-25-29 '!G63</f>
        <v>2029</v>
      </c>
      <c r="K46" s="76"/>
      <c r="L46" s="76"/>
      <c r="M46" s="75"/>
      <c r="N46" s="76"/>
      <c r="O46" s="76"/>
      <c r="P46" s="76"/>
      <c r="Q46" s="78">
        <f>'П.1.1-25-29 '!W63</f>
        <v>81.24483840000002</v>
      </c>
      <c r="R46" s="76"/>
      <c r="S46" s="76"/>
      <c r="T46" s="76"/>
      <c r="U46" s="76"/>
      <c r="V46" s="76"/>
      <c r="W46" s="76"/>
      <c r="X46" s="76"/>
      <c r="Y46" s="76"/>
      <c r="Z46" s="76"/>
      <c r="AA46" s="186"/>
    </row>
    <row r="47" spans="1:27" ht="82.9" customHeight="1" x14ac:dyDescent="0.25">
      <c r="A47" s="72" t="s">
        <v>97</v>
      </c>
      <c r="B47" s="74" t="str">
        <f>'П.1.1-25-29 '!B64</f>
        <v>Строительство ЛЭП-10 кВ от поселка Тамтачет через поселок Полинчет до поселка Кондратьево в Тайшетском районе</v>
      </c>
      <c r="C47" s="75" t="s">
        <v>143</v>
      </c>
      <c r="D47" s="75" t="s">
        <v>163</v>
      </c>
      <c r="E47" s="76"/>
      <c r="F47" s="76"/>
      <c r="G47" s="76">
        <v>33.65</v>
      </c>
      <c r="H47" s="76"/>
      <c r="I47" s="75">
        <f>'П.1.1-25-29 '!F64</f>
        <v>2022</v>
      </c>
      <c r="J47" s="75">
        <f>'П.1.1-25-29 '!G64</f>
        <v>2026</v>
      </c>
      <c r="K47" s="76"/>
      <c r="L47" s="76"/>
      <c r="M47" s="75"/>
      <c r="N47" s="76"/>
      <c r="O47" s="76"/>
      <c r="P47" s="76"/>
      <c r="Q47" s="78">
        <v>190.27644623999998</v>
      </c>
      <c r="R47" s="76"/>
      <c r="S47" s="76"/>
      <c r="T47" s="76"/>
      <c r="U47" s="76"/>
      <c r="V47" s="76"/>
      <c r="W47" s="76"/>
      <c r="X47" s="76"/>
      <c r="Y47" s="76"/>
      <c r="Z47" s="76"/>
      <c r="AA47" s="186"/>
    </row>
    <row r="48" spans="1:27" s="23" customFormat="1" ht="93.75" customHeight="1" x14ac:dyDescent="0.25">
      <c r="A48" s="193" t="s">
        <v>42</v>
      </c>
      <c r="B48" s="150" t="str">
        <f>'П.1.1-25-29 '!B65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48" s="85" t="s">
        <v>143</v>
      </c>
      <c r="D48" s="85" t="s">
        <v>147</v>
      </c>
      <c r="E48" s="153"/>
      <c r="F48" s="153"/>
      <c r="G48" s="153"/>
      <c r="H48" s="153"/>
      <c r="I48" s="85">
        <f>'П.1.1-25-29 '!F65</f>
        <v>2020</v>
      </c>
      <c r="J48" s="85">
        <f>'П.1.1-25-29 '!G65</f>
        <v>2024</v>
      </c>
      <c r="K48" s="153"/>
      <c r="L48" s="153"/>
      <c r="M48" s="85"/>
      <c r="N48" s="153"/>
      <c r="O48" s="153"/>
      <c r="P48" s="153"/>
      <c r="Q48" s="157">
        <v>161.25533371</v>
      </c>
      <c r="R48" s="153"/>
      <c r="S48" s="153"/>
      <c r="T48" s="153"/>
      <c r="U48" s="153"/>
      <c r="V48" s="153"/>
      <c r="W48" s="153"/>
      <c r="X48" s="153"/>
      <c r="Y48" s="153"/>
      <c r="Z48" s="153"/>
      <c r="AA48" s="195"/>
    </row>
    <row r="49" spans="1:29" ht="100.9" customHeight="1" x14ac:dyDescent="0.25">
      <c r="A49" s="72" t="s">
        <v>43</v>
      </c>
      <c r="B49" s="74" t="str">
        <f>'П.1.1-25-29 '!B66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49" s="75" t="s">
        <v>143</v>
      </c>
      <c r="D49" s="75" t="s">
        <v>147</v>
      </c>
      <c r="E49" s="76">
        <v>2</v>
      </c>
      <c r="F49" s="76"/>
      <c r="G49" s="76">
        <v>28.480000000000004</v>
      </c>
      <c r="H49" s="76"/>
      <c r="I49" s="75">
        <f>'П.1.1-25-29 '!F66</f>
        <v>2025</v>
      </c>
      <c r="J49" s="75">
        <f>'П.1.1-25-29 '!G66</f>
        <v>2029</v>
      </c>
      <c r="K49" s="76"/>
      <c r="L49" s="76"/>
      <c r="M49" s="75"/>
      <c r="N49" s="76"/>
      <c r="O49" s="76"/>
      <c r="P49" s="76"/>
      <c r="Q49" s="78">
        <f>'П.1.1-25-29 '!W66</f>
        <v>264.76095184386224</v>
      </c>
      <c r="R49" s="76"/>
      <c r="S49" s="76"/>
      <c r="T49" s="76"/>
      <c r="U49" s="76"/>
      <c r="V49" s="76"/>
      <c r="W49" s="76"/>
      <c r="X49" s="76"/>
      <c r="Y49" s="76"/>
      <c r="Z49" s="76"/>
      <c r="AA49" s="186"/>
    </row>
    <row r="50" spans="1:29" s="23" customFormat="1" ht="100.9" customHeight="1" x14ac:dyDescent="0.25">
      <c r="A50" s="193" t="s">
        <v>236</v>
      </c>
      <c r="B50" s="150" t="str">
        <f>'П.1.1-25-29 '!B67</f>
        <v>Строительство электрических сетей напряжением 10(6)-0,4кВ в городе Усть-Илимске</v>
      </c>
      <c r="C50" s="85" t="s">
        <v>143</v>
      </c>
      <c r="D50" s="85" t="s">
        <v>148</v>
      </c>
      <c r="E50" s="76"/>
      <c r="F50" s="76"/>
      <c r="G50" s="76"/>
      <c r="H50" s="153"/>
      <c r="I50" s="85">
        <f>'П.1.1-25-29 '!F67</f>
        <v>2020</v>
      </c>
      <c r="J50" s="85">
        <f>'П.1.1-25-29 '!G67</f>
        <v>2024</v>
      </c>
      <c r="K50" s="153"/>
      <c r="L50" s="153"/>
      <c r="M50" s="85"/>
      <c r="N50" s="153"/>
      <c r="O50" s="153"/>
      <c r="P50" s="153"/>
      <c r="Q50" s="157">
        <v>31.077098918100006</v>
      </c>
      <c r="R50" s="153"/>
      <c r="S50" s="153"/>
      <c r="T50" s="153"/>
      <c r="U50" s="153"/>
      <c r="V50" s="153"/>
      <c r="W50" s="153"/>
      <c r="X50" s="153"/>
      <c r="Y50" s="153"/>
      <c r="Z50" s="153"/>
      <c r="AA50" s="195"/>
    </row>
    <row r="51" spans="1:29" ht="61.9" customHeight="1" x14ac:dyDescent="0.25">
      <c r="A51" s="72" t="s">
        <v>44</v>
      </c>
      <c r="B51" s="74" t="str">
        <f>'П.1.1-25-29 '!B68</f>
        <v>Строительство электрических сетей напряжением 10(6)-0,4кВ в городе Усть-Илимске</v>
      </c>
      <c r="C51" s="75" t="s">
        <v>143</v>
      </c>
      <c r="D51" s="75" t="s">
        <v>148</v>
      </c>
      <c r="E51" s="76">
        <v>2</v>
      </c>
      <c r="F51" s="76"/>
      <c r="G51" s="76">
        <v>5.5</v>
      </c>
      <c r="H51" s="76"/>
      <c r="I51" s="75">
        <f>'П.1.1-25-29 '!F68</f>
        <v>2025</v>
      </c>
      <c r="J51" s="75">
        <f>'П.1.1-25-29 '!G68</f>
        <v>2029</v>
      </c>
      <c r="K51" s="76"/>
      <c r="L51" s="76"/>
      <c r="M51" s="75"/>
      <c r="N51" s="76"/>
      <c r="O51" s="76"/>
      <c r="P51" s="76"/>
      <c r="Q51" s="78">
        <f>'П.1.1-25-29 '!W68</f>
        <v>29.633529843862213</v>
      </c>
      <c r="R51" s="76"/>
      <c r="S51" s="76"/>
      <c r="T51" s="76"/>
      <c r="U51" s="76"/>
      <c r="V51" s="76"/>
      <c r="W51" s="76"/>
      <c r="X51" s="76"/>
      <c r="Y51" s="76"/>
      <c r="Z51" s="76"/>
      <c r="AA51" s="186"/>
    </row>
    <row r="52" spans="1:29" s="23" customFormat="1" ht="61.9" customHeight="1" x14ac:dyDescent="0.25">
      <c r="A52" s="193" t="s">
        <v>45</v>
      </c>
      <c r="B52" s="150" t="str">
        <f>'П.1.1-25-29 '!B69</f>
        <v>Строительство электрических сетей в жилом районе Порожский, городе Братске</v>
      </c>
      <c r="C52" s="85" t="s">
        <v>143</v>
      </c>
      <c r="D52" s="85" t="s">
        <v>144</v>
      </c>
      <c r="E52" s="76"/>
      <c r="F52" s="76"/>
      <c r="G52" s="76"/>
      <c r="H52" s="153"/>
      <c r="I52" s="85">
        <f>'П.1.1-25-29 '!F69</f>
        <v>2020</v>
      </c>
      <c r="J52" s="85">
        <f>'П.1.1-25-29 '!G69</f>
        <v>2024</v>
      </c>
      <c r="K52" s="153"/>
      <c r="L52" s="153"/>
      <c r="M52" s="85"/>
      <c r="N52" s="153"/>
      <c r="O52" s="153"/>
      <c r="P52" s="153"/>
      <c r="Q52" s="157">
        <v>33.242553826019204</v>
      </c>
      <c r="R52" s="153"/>
      <c r="S52" s="153"/>
      <c r="T52" s="153"/>
      <c r="U52" s="153"/>
      <c r="V52" s="153"/>
      <c r="W52" s="153"/>
      <c r="X52" s="153"/>
      <c r="Y52" s="153"/>
      <c r="Z52" s="153"/>
      <c r="AA52" s="195"/>
    </row>
    <row r="53" spans="1:29" ht="84" customHeight="1" x14ac:dyDescent="0.25">
      <c r="A53" s="72" t="s">
        <v>46</v>
      </c>
      <c r="B53" s="74" t="str">
        <f>'П.1.1-25-29 '!B70</f>
        <v>Строительство электрических сетей в жилом районе Порожский, городе Братске</v>
      </c>
      <c r="C53" s="75" t="s">
        <v>143</v>
      </c>
      <c r="D53" s="75" t="s">
        <v>144</v>
      </c>
      <c r="E53" s="76">
        <v>2</v>
      </c>
      <c r="F53" s="76"/>
      <c r="G53" s="76">
        <v>5.5</v>
      </c>
      <c r="H53" s="76"/>
      <c r="I53" s="75">
        <f>'П.1.1-25-29 '!F70</f>
        <v>2025</v>
      </c>
      <c r="J53" s="75">
        <f>'П.1.1-25-29 '!G70</f>
        <v>2029</v>
      </c>
      <c r="K53" s="76"/>
      <c r="L53" s="76"/>
      <c r="M53" s="75"/>
      <c r="N53" s="76"/>
      <c r="O53" s="76"/>
      <c r="P53" s="76"/>
      <c r="Q53" s="78">
        <f>'П.1.1-25-29 '!W70</f>
        <v>29.633529843862213</v>
      </c>
      <c r="R53" s="76"/>
      <c r="S53" s="76"/>
      <c r="T53" s="76"/>
      <c r="U53" s="76"/>
      <c r="V53" s="76"/>
      <c r="W53" s="76"/>
      <c r="X53" s="76"/>
      <c r="Y53" s="76"/>
      <c r="Z53" s="76"/>
      <c r="AA53" s="186"/>
    </row>
    <row r="54" spans="1:29" s="23" customFormat="1" ht="81.75" customHeight="1" x14ac:dyDescent="0.25">
      <c r="A54" s="196" t="s">
        <v>49</v>
      </c>
      <c r="B54" s="167" t="str">
        <f>'П.1.1-25-29 '!B71</f>
        <v>Строительство электрических сетей в городе Вихоревка, поселках Братского района</v>
      </c>
      <c r="C54" s="85" t="s">
        <v>143</v>
      </c>
      <c r="D54" s="85" t="s">
        <v>150</v>
      </c>
      <c r="E54" s="76"/>
      <c r="F54" s="76"/>
      <c r="G54" s="76"/>
      <c r="H54" s="163"/>
      <c r="I54" s="168">
        <f>'П.1.1-25-29 '!F71</f>
        <v>2020</v>
      </c>
      <c r="J54" s="168">
        <f>'П.1.1-25-29 '!G71</f>
        <v>2024</v>
      </c>
      <c r="K54" s="153"/>
      <c r="L54" s="153"/>
      <c r="M54" s="85"/>
      <c r="N54" s="153"/>
      <c r="O54" s="153"/>
      <c r="P54" s="153"/>
      <c r="Q54" s="157">
        <v>137.38764337480001</v>
      </c>
      <c r="R54" s="153"/>
      <c r="S54" s="153"/>
      <c r="T54" s="153"/>
      <c r="U54" s="153"/>
      <c r="V54" s="153"/>
      <c r="W54" s="153"/>
      <c r="X54" s="153"/>
      <c r="Y54" s="153"/>
      <c r="Z54" s="153"/>
      <c r="AA54" s="195"/>
    </row>
    <row r="55" spans="1:29" ht="96.75" customHeight="1" x14ac:dyDescent="0.25">
      <c r="A55" s="197" t="s">
        <v>50</v>
      </c>
      <c r="B55" s="177" t="str">
        <f>'П.1.1-25-29 '!B72</f>
        <v>Строительство электрических сетей в городе Вихоревка, поселках Прибрежный, Новодолоново, Добчур, Илир, Кежемский, Шумилово, Сахарово, Мамырь Братского района</v>
      </c>
      <c r="C55" s="75" t="s">
        <v>143</v>
      </c>
      <c r="D55" s="75" t="s">
        <v>150</v>
      </c>
      <c r="E55" s="76">
        <v>4.63</v>
      </c>
      <c r="F55" s="76"/>
      <c r="G55" s="76">
        <v>28.5</v>
      </c>
      <c r="H55" s="162"/>
      <c r="I55" s="181">
        <f>'П.1.1-25-29 '!F72</f>
        <v>2025</v>
      </c>
      <c r="J55" s="181">
        <f>'П.1.1-25-29 '!G72</f>
        <v>2029</v>
      </c>
      <c r="K55" s="76"/>
      <c r="L55" s="76"/>
      <c r="M55" s="75"/>
      <c r="N55" s="76"/>
      <c r="O55" s="76"/>
      <c r="P55" s="76"/>
      <c r="Q55" s="78">
        <f>'П.1.1-25-29 '!W72</f>
        <v>149.0690858918706</v>
      </c>
      <c r="R55" s="76"/>
      <c r="S55" s="76"/>
      <c r="T55" s="76"/>
      <c r="U55" s="76"/>
      <c r="V55" s="76"/>
      <c r="W55" s="76"/>
      <c r="X55" s="76"/>
      <c r="Y55" s="76"/>
      <c r="Z55" s="76"/>
      <c r="AA55" s="186"/>
    </row>
    <row r="56" spans="1:29" s="23" customFormat="1" ht="64.5" customHeight="1" x14ac:dyDescent="0.25">
      <c r="A56" s="196" t="s">
        <v>52</v>
      </c>
      <c r="B56" s="167" t="str">
        <f>'П.1.1-25-29 '!B73</f>
        <v xml:space="preserve"> Строительство электрических сетей в Нижнеилимском районе</v>
      </c>
      <c r="C56" s="85" t="s">
        <v>143</v>
      </c>
      <c r="D56" s="85" t="s">
        <v>151</v>
      </c>
      <c r="E56" s="76"/>
      <c r="F56" s="76"/>
      <c r="G56" s="76"/>
      <c r="H56" s="163"/>
      <c r="I56" s="168">
        <f>'П.1.1-25-29 '!F73</f>
        <v>2020</v>
      </c>
      <c r="J56" s="168">
        <f>'П.1.1-25-29 '!G73</f>
        <v>2024</v>
      </c>
      <c r="K56" s="153"/>
      <c r="L56" s="153"/>
      <c r="M56" s="85"/>
      <c r="N56" s="153"/>
      <c r="O56" s="153"/>
      <c r="P56" s="153"/>
      <c r="Q56" s="157">
        <v>35.184874813651206</v>
      </c>
      <c r="R56" s="153"/>
      <c r="S56" s="153"/>
      <c r="T56" s="153"/>
      <c r="U56" s="153"/>
      <c r="V56" s="153"/>
      <c r="W56" s="153"/>
      <c r="X56" s="153"/>
      <c r="Y56" s="153"/>
      <c r="Z56" s="153"/>
      <c r="AA56" s="195"/>
    </row>
    <row r="57" spans="1:29" ht="83.25" customHeight="1" x14ac:dyDescent="0.25">
      <c r="A57" s="197" t="s">
        <v>53</v>
      </c>
      <c r="B57" s="177" t="str">
        <f>'П.1.1-25-29 '!B74</f>
        <v>Строительство электрических сетей в посёлках Новая Игирма, Речушка, Янгель,  Видим, Железногорск-Илимский Нижнеилимского района</v>
      </c>
      <c r="C57" s="75" t="s">
        <v>143</v>
      </c>
      <c r="D57" s="75" t="s">
        <v>151</v>
      </c>
      <c r="E57" s="76">
        <v>2</v>
      </c>
      <c r="F57" s="76"/>
      <c r="G57" s="76">
        <v>5.5</v>
      </c>
      <c r="H57" s="162"/>
      <c r="I57" s="181">
        <f>'П.1.1-25-29 '!F74</f>
        <v>2025</v>
      </c>
      <c r="J57" s="181">
        <f>'П.1.1-25-29 '!G74</f>
        <v>2029</v>
      </c>
      <c r="K57" s="76"/>
      <c r="L57" s="76"/>
      <c r="M57" s="75"/>
      <c r="N57" s="76"/>
      <c r="O57" s="76"/>
      <c r="P57" s="76"/>
      <c r="Q57" s="78">
        <f>'П.1.1-25-29 '!W74</f>
        <v>29.633529843862213</v>
      </c>
      <c r="R57" s="76"/>
      <c r="S57" s="76"/>
      <c r="T57" s="76"/>
      <c r="U57" s="76"/>
      <c r="V57" s="76"/>
      <c r="W57" s="76"/>
      <c r="X57" s="76"/>
      <c r="Y57" s="76"/>
      <c r="Z57" s="76"/>
      <c r="AA57" s="186"/>
    </row>
    <row r="58" spans="1:29" s="23" customFormat="1" ht="49.5" customHeight="1" x14ac:dyDescent="0.25">
      <c r="A58" s="196" t="s">
        <v>161</v>
      </c>
      <c r="B58" s="167" t="str">
        <f>'П.1.1-25-29 '!B75</f>
        <v>Строительство электрических сетей в Чунском районе</v>
      </c>
      <c r="C58" s="85" t="s">
        <v>143</v>
      </c>
      <c r="D58" s="85" t="s">
        <v>146</v>
      </c>
      <c r="E58" s="76"/>
      <c r="F58" s="76"/>
      <c r="G58" s="76"/>
      <c r="H58" s="163"/>
      <c r="I58" s="168">
        <f>'П.1.1-25-29 '!F75</f>
        <v>2020</v>
      </c>
      <c r="J58" s="168">
        <f>'П.1.1-25-29 '!G75</f>
        <v>2024</v>
      </c>
      <c r="K58" s="153"/>
      <c r="L58" s="153"/>
      <c r="M58" s="85"/>
      <c r="N58" s="153"/>
      <c r="O58" s="153"/>
      <c r="P58" s="153"/>
      <c r="Q58" s="157">
        <v>39.182494134952009</v>
      </c>
      <c r="R58" s="153"/>
      <c r="S58" s="153"/>
      <c r="T58" s="153"/>
      <c r="U58" s="153"/>
      <c r="V58" s="153"/>
      <c r="W58" s="153"/>
      <c r="X58" s="153"/>
      <c r="Y58" s="153"/>
      <c r="Z58" s="153"/>
      <c r="AA58" s="195"/>
    </row>
    <row r="59" spans="1:29" ht="63" customHeight="1" x14ac:dyDescent="0.25">
      <c r="A59" s="197" t="s">
        <v>54</v>
      </c>
      <c r="B59" s="177" t="str">
        <f>'П.1.1-25-29 '!B76</f>
        <v>Строительство электрических сетей в посёлках Чунский, Лесогорск, Новочунка Чунского района</v>
      </c>
      <c r="C59" s="75" t="s">
        <v>143</v>
      </c>
      <c r="D59" s="75" t="s">
        <v>146</v>
      </c>
      <c r="E59" s="76">
        <v>2</v>
      </c>
      <c r="F59" s="76"/>
      <c r="G59" s="76">
        <v>5.5</v>
      </c>
      <c r="H59" s="162"/>
      <c r="I59" s="181">
        <f>'П.1.1-25-29 '!F76</f>
        <v>2025</v>
      </c>
      <c r="J59" s="181">
        <f>'П.1.1-25-29 '!G76</f>
        <v>2029</v>
      </c>
      <c r="K59" s="76"/>
      <c r="L59" s="76"/>
      <c r="M59" s="75"/>
      <c r="N59" s="75"/>
      <c r="O59" s="76"/>
      <c r="P59" s="76"/>
      <c r="Q59" s="78">
        <f>'П.1.1-25-29 '!W76</f>
        <v>29.633529843862213</v>
      </c>
      <c r="R59" s="76"/>
      <c r="S59" s="76"/>
      <c r="T59" s="76"/>
      <c r="U59" s="76"/>
      <c r="V59" s="76"/>
      <c r="W59" s="76"/>
      <c r="X59" s="76"/>
      <c r="Y59" s="76"/>
      <c r="Z59" s="76"/>
      <c r="AA59" s="186"/>
    </row>
    <row r="60" spans="1:29" s="23" customFormat="1" ht="55.5" customHeight="1" x14ac:dyDescent="0.25">
      <c r="A60" s="196" t="s">
        <v>104</v>
      </c>
      <c r="B60" s="167" t="str">
        <f>'П.1.1-25-29 '!B77</f>
        <v>Строительство электрических сетей 0,4-10(6)кВ в городе Братске</v>
      </c>
      <c r="C60" s="85" t="s">
        <v>143</v>
      </c>
      <c r="D60" s="85" t="s">
        <v>144</v>
      </c>
      <c r="E60" s="76"/>
      <c r="F60" s="76"/>
      <c r="G60" s="76"/>
      <c r="H60" s="163"/>
      <c r="I60" s="168">
        <f>'П.1.1-25-29 '!F77</f>
        <v>2020</v>
      </c>
      <c r="J60" s="168">
        <f>'П.1.1-25-29 '!G77</f>
        <v>2024</v>
      </c>
      <c r="K60" s="153"/>
      <c r="L60" s="153"/>
      <c r="M60" s="85"/>
      <c r="N60" s="85"/>
      <c r="O60" s="153"/>
      <c r="P60" s="153"/>
      <c r="Q60" s="157">
        <v>70.56754042378401</v>
      </c>
      <c r="R60" s="153"/>
      <c r="S60" s="153"/>
      <c r="T60" s="153"/>
      <c r="U60" s="153"/>
      <c r="V60" s="153"/>
      <c r="W60" s="153"/>
      <c r="X60" s="153"/>
      <c r="Y60" s="153"/>
      <c r="Z60" s="153"/>
      <c r="AA60" s="195"/>
    </row>
    <row r="61" spans="1:29" ht="96" customHeight="1" x14ac:dyDescent="0.25">
      <c r="A61" s="197" t="s">
        <v>105</v>
      </c>
      <c r="B61" s="177" t="str">
        <f>'П.1.1-25-29 '!B78</f>
        <v>Строительство электрических сетей 0,4-10(6)кВ в ж/районах Центральный, Падун, Южный Падун, Гидростроитель, Сосновый Бор, Энергетик города Братска</v>
      </c>
      <c r="C61" s="75" t="s">
        <v>143</v>
      </c>
      <c r="D61" s="75" t="s">
        <v>144</v>
      </c>
      <c r="E61" s="76">
        <v>9.3000000000000007</v>
      </c>
      <c r="F61" s="76"/>
      <c r="G61" s="76">
        <v>16.96</v>
      </c>
      <c r="H61" s="162"/>
      <c r="I61" s="181">
        <f>'П.1.1-25-29 '!F78</f>
        <v>2025</v>
      </c>
      <c r="J61" s="181">
        <f>'П.1.1-25-29 '!G78</f>
        <v>2029</v>
      </c>
      <c r="K61" s="76"/>
      <c r="L61" s="76"/>
      <c r="M61" s="75"/>
      <c r="N61" s="75"/>
      <c r="O61" s="76"/>
      <c r="P61" s="76"/>
      <c r="Q61" s="78">
        <f>'П.1.1-25-29 '!W78</f>
        <v>163.56313631805386</v>
      </c>
      <c r="R61" s="76"/>
      <c r="S61" s="76"/>
      <c r="T61" s="76"/>
      <c r="U61" s="76"/>
      <c r="V61" s="76"/>
      <c r="W61" s="76"/>
      <c r="X61" s="76"/>
      <c r="Y61" s="76"/>
      <c r="Z61" s="76"/>
      <c r="AA61" s="186"/>
    </row>
    <row r="62" spans="1:29" ht="75" customHeight="1" x14ac:dyDescent="0.25">
      <c r="A62" s="197" t="s">
        <v>106</v>
      </c>
      <c r="B62" s="177" t="str">
        <f>'П.1.1-25-29 '!B79</f>
        <v>Строительство ВЛ-35кВ, ПС 35/6 кВ "Порожская" в жилом районе Порожский города Братск</v>
      </c>
      <c r="C62" s="75" t="s">
        <v>143</v>
      </c>
      <c r="D62" s="75" t="s">
        <v>144</v>
      </c>
      <c r="E62" s="76">
        <v>12.6</v>
      </c>
      <c r="F62" s="76"/>
      <c r="G62" s="76">
        <v>0.8</v>
      </c>
      <c r="H62" s="162"/>
      <c r="I62" s="181">
        <f>'П.1.1-25-29 '!F79</f>
        <v>2019</v>
      </c>
      <c r="J62" s="181">
        <f>'П.1.1-25-29 '!G79</f>
        <v>2031</v>
      </c>
      <c r="K62" s="76"/>
      <c r="L62" s="76"/>
      <c r="M62" s="75"/>
      <c r="N62" s="75"/>
      <c r="O62" s="76"/>
      <c r="P62" s="76"/>
      <c r="Q62" s="78">
        <v>483.11882000000003</v>
      </c>
      <c r="R62" s="76"/>
      <c r="S62" s="76"/>
      <c r="T62" s="76"/>
      <c r="U62" s="76"/>
      <c r="V62" s="76"/>
      <c r="W62" s="76"/>
      <c r="X62" s="76"/>
      <c r="Y62" s="76"/>
      <c r="Z62" s="76"/>
      <c r="AA62" s="186"/>
      <c r="AB62" s="182"/>
      <c r="AC62" s="182"/>
    </row>
    <row r="63" spans="1:29" s="23" customFormat="1" ht="75" customHeight="1" x14ac:dyDescent="0.25">
      <c r="A63" s="196" t="s">
        <v>187</v>
      </c>
      <c r="B63" s="167" t="str">
        <f>'П.1.1-25-29 '!B80</f>
        <v>Строительство распределительных сетей 10-0,4кВ в п.Янталь, п.Каймоново, п.Ручей, п.Звёздный Усть-Кутского района</v>
      </c>
      <c r="C63" s="85" t="s">
        <v>143</v>
      </c>
      <c r="D63" s="85" t="s">
        <v>160</v>
      </c>
      <c r="E63" s="153"/>
      <c r="F63" s="153"/>
      <c r="G63" s="153"/>
      <c r="H63" s="163"/>
      <c r="I63" s="168">
        <f>'П.1.1-25-29 '!F80</f>
        <v>2020</v>
      </c>
      <c r="J63" s="168">
        <f>'П.1.1-25-29 '!G80</f>
        <v>2024</v>
      </c>
      <c r="K63" s="153"/>
      <c r="L63" s="153"/>
      <c r="M63" s="85"/>
      <c r="N63" s="85"/>
      <c r="O63" s="153"/>
      <c r="P63" s="153"/>
      <c r="Q63" s="157">
        <v>139.30486944955319</v>
      </c>
      <c r="R63" s="153"/>
      <c r="S63" s="153"/>
      <c r="T63" s="153"/>
      <c r="U63" s="153"/>
      <c r="V63" s="153"/>
      <c r="W63" s="153"/>
      <c r="X63" s="153"/>
      <c r="Y63" s="153"/>
      <c r="Z63" s="153"/>
      <c r="AA63" s="195"/>
      <c r="AB63" s="183"/>
      <c r="AC63" s="183"/>
    </row>
    <row r="64" spans="1:29" ht="81.75" customHeight="1" x14ac:dyDescent="0.25">
      <c r="A64" s="197" t="s">
        <v>238</v>
      </c>
      <c r="B64" s="177" t="str">
        <f>'П.1.1-25-29 '!B81</f>
        <v>Строительство распределительных сетей 10-0,4кВ в п.Янталь, п.Каймоново, п.Ручей, п.Звёздный Усть-Кутского района</v>
      </c>
      <c r="C64" s="75" t="s">
        <v>143</v>
      </c>
      <c r="D64" s="75" t="s">
        <v>160</v>
      </c>
      <c r="E64" s="76">
        <v>2</v>
      </c>
      <c r="F64" s="76"/>
      <c r="G64" s="76">
        <v>5.5</v>
      </c>
      <c r="H64" s="162"/>
      <c r="I64" s="181">
        <f>'П.1.1-25-29 '!F81</f>
        <v>2025</v>
      </c>
      <c r="J64" s="181">
        <f>'П.1.1-25-29 '!G81</f>
        <v>2029</v>
      </c>
      <c r="K64" s="76"/>
      <c r="L64" s="76"/>
      <c r="M64" s="75"/>
      <c r="N64" s="75"/>
      <c r="O64" s="76"/>
      <c r="P64" s="76"/>
      <c r="Q64" s="78">
        <f>'П.1.1-25-29 '!W81</f>
        <v>29.633529843862213</v>
      </c>
      <c r="R64" s="76"/>
      <c r="S64" s="76"/>
      <c r="T64" s="76"/>
      <c r="U64" s="76"/>
      <c r="V64" s="76"/>
      <c r="W64" s="76"/>
      <c r="X64" s="76"/>
      <c r="Y64" s="76"/>
      <c r="Z64" s="76"/>
      <c r="AA64" s="186"/>
    </row>
    <row r="65" spans="1:27" s="23" customFormat="1" ht="70.5" customHeight="1" x14ac:dyDescent="0.25">
      <c r="A65" s="196" t="s">
        <v>239</v>
      </c>
      <c r="B65" s="177" t="str">
        <f>'П.1.1-25-29 '!B82</f>
        <v>Строительство распределительных сетей 10-0,4кВ в г.Тайшет, д.Сергино, д.Малиновка Тайшетского района</v>
      </c>
      <c r="C65" s="85" t="s">
        <v>143</v>
      </c>
      <c r="D65" s="85" t="s">
        <v>164</v>
      </c>
      <c r="E65" s="153"/>
      <c r="F65" s="153"/>
      <c r="G65" s="153"/>
      <c r="H65" s="163"/>
      <c r="I65" s="168">
        <f>'П.1.1-25-29 '!F82</f>
        <v>2020</v>
      </c>
      <c r="J65" s="168">
        <f>'П.1.1-25-29 '!G82</f>
        <v>2024</v>
      </c>
      <c r="K65" s="153"/>
      <c r="L65" s="153"/>
      <c r="M65" s="85"/>
      <c r="N65" s="85"/>
      <c r="O65" s="153"/>
      <c r="P65" s="153"/>
      <c r="Q65" s="157">
        <v>48.11025661</v>
      </c>
      <c r="R65" s="153"/>
      <c r="S65" s="153"/>
      <c r="T65" s="153"/>
      <c r="U65" s="153"/>
      <c r="V65" s="153"/>
      <c r="W65" s="153"/>
      <c r="X65" s="153"/>
      <c r="Y65" s="153"/>
      <c r="Z65" s="153"/>
      <c r="AA65" s="195"/>
    </row>
    <row r="66" spans="1:27" ht="60.75" customHeight="1" x14ac:dyDescent="0.25">
      <c r="A66" s="197" t="s">
        <v>240</v>
      </c>
      <c r="B66" s="177" t="str">
        <f>'П.1.1-25-29 '!B83</f>
        <v>Строительство распределительных сетей 10-0,4кВ в г.Тайшете и Тайшетском районе, г.Нижнеудинске.</v>
      </c>
      <c r="C66" s="75" t="s">
        <v>143</v>
      </c>
      <c r="D66" s="75" t="s">
        <v>164</v>
      </c>
      <c r="E66" s="76">
        <v>0.56000000000000005</v>
      </c>
      <c r="F66" s="76"/>
      <c r="G66" s="76">
        <v>1.53</v>
      </c>
      <c r="H66" s="162"/>
      <c r="I66" s="181">
        <f>'П.1.1-25-29 '!F83</f>
        <v>2025</v>
      </c>
      <c r="J66" s="181">
        <f>'П.1.1-25-29 '!G83</f>
        <v>2029</v>
      </c>
      <c r="K66" s="76"/>
      <c r="L66" s="76"/>
      <c r="M66" s="75"/>
      <c r="N66" s="75"/>
      <c r="O66" s="76"/>
      <c r="P66" s="76"/>
      <c r="Q66" s="78">
        <f>'П.1.1-25-29 '!W83</f>
        <v>11.247</v>
      </c>
      <c r="R66" s="76"/>
      <c r="S66" s="76"/>
      <c r="T66" s="76"/>
      <c r="U66" s="76"/>
      <c r="V66" s="76"/>
      <c r="W66" s="76"/>
      <c r="X66" s="76"/>
      <c r="Y66" s="76"/>
      <c r="Z66" s="76"/>
      <c r="AA66" s="186"/>
    </row>
    <row r="67" spans="1:27" ht="93.75" customHeight="1" thickBot="1" x14ac:dyDescent="0.3">
      <c r="A67" s="199" t="s">
        <v>241</v>
      </c>
      <c r="B67" s="200" t="str">
        <f>'П.1.1-25-29 '!B84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67" s="119" t="s">
        <v>143</v>
      </c>
      <c r="D67" s="119" t="s">
        <v>253</v>
      </c>
      <c r="E67" s="164"/>
      <c r="F67" s="164"/>
      <c r="G67" s="164"/>
      <c r="H67" s="165"/>
      <c r="I67" s="201">
        <f>'П.1.1-25-29 '!F84</f>
        <v>2023</v>
      </c>
      <c r="J67" s="201">
        <f>'П.1.1-25-29 '!G84</f>
        <v>2025</v>
      </c>
      <c r="K67" s="164"/>
      <c r="L67" s="164"/>
      <c r="M67" s="119"/>
      <c r="N67" s="119"/>
      <c r="O67" s="164"/>
      <c r="P67" s="164"/>
      <c r="Q67" s="166">
        <f>'П.1.1-25-29 '!W84+'П.1.1-25-29 '!Q84</f>
        <v>159.45762500000001</v>
      </c>
      <c r="R67" s="164"/>
      <c r="S67" s="164"/>
      <c r="T67" s="164"/>
      <c r="U67" s="164"/>
      <c r="V67" s="164"/>
      <c r="W67" s="164"/>
      <c r="X67" s="164"/>
      <c r="Y67" s="164"/>
      <c r="Z67" s="164"/>
      <c r="AA67" s="202"/>
    </row>
    <row r="68" spans="1:27" s="5" customFormat="1" x14ac:dyDescent="0.25">
      <c r="A68" s="10" t="s">
        <v>61</v>
      </c>
      <c r="B68" s="12" t="s">
        <v>152</v>
      </c>
      <c r="G68" s="26"/>
      <c r="I68" s="21"/>
      <c r="J68" s="21"/>
      <c r="Q68" s="37">
        <f>SUM(Q17:Q67)-8.8-(30.043736+33.099156+17.1)-6.7-4.252</f>
        <v>5132.4727161747824</v>
      </c>
    </row>
    <row r="69" spans="1:27" s="5" customFormat="1" x14ac:dyDescent="0.25">
      <c r="B69" s="17" t="s">
        <v>153</v>
      </c>
      <c r="G69" s="27"/>
      <c r="I69" s="21"/>
      <c r="J69" s="21"/>
    </row>
    <row r="70" spans="1:27" s="5" customFormat="1" x14ac:dyDescent="0.25">
      <c r="B70" s="17" t="s">
        <v>154</v>
      </c>
      <c r="I70" s="21"/>
      <c r="J70" s="21"/>
    </row>
    <row r="71" spans="1:27" s="6" customFormat="1" x14ac:dyDescent="0.25">
      <c r="B71" s="17" t="s">
        <v>155</v>
      </c>
      <c r="I71" s="21"/>
      <c r="J71" s="21"/>
    </row>
    <row r="72" spans="1:27" s="6" customFormat="1" x14ac:dyDescent="0.25">
      <c r="B72" s="17" t="s">
        <v>156</v>
      </c>
    </row>
    <row r="73" spans="1:27" x14ac:dyDescent="0.25">
      <c r="A73" s="22" t="s">
        <v>62</v>
      </c>
      <c r="B73" s="12" t="s">
        <v>157</v>
      </c>
    </row>
    <row r="74" spans="1:27" x14ac:dyDescent="0.25">
      <c r="A74" s="22" t="s">
        <v>63</v>
      </c>
      <c r="B74" s="12" t="s">
        <v>158</v>
      </c>
    </row>
    <row r="75" spans="1:27" x14ac:dyDescent="0.25">
      <c r="A75" s="22" t="s">
        <v>67</v>
      </c>
      <c r="B75" s="12" t="s">
        <v>159</v>
      </c>
    </row>
    <row r="79" spans="1:27" x14ac:dyDescent="0.25">
      <c r="E79" s="184">
        <f>SUM(E17:E67)</f>
        <v>191.29</v>
      </c>
      <c r="F79" s="184"/>
      <c r="G79" s="184">
        <f t="shared" ref="G79" si="0">SUM(G17:G67)</f>
        <v>176.92000000000002</v>
      </c>
    </row>
    <row r="80" spans="1:27" x14ac:dyDescent="0.25">
      <c r="E80" s="184">
        <f>SUM(E17:E32)</f>
        <v>152.19999999999999</v>
      </c>
      <c r="F80" s="184"/>
      <c r="G80" s="184">
        <f t="shared" ref="G80" si="1">SUM(G17:G32)</f>
        <v>39.5</v>
      </c>
    </row>
    <row r="81" spans="5:17" x14ac:dyDescent="0.25">
      <c r="E81" s="184">
        <f>SUM(E47:E67)</f>
        <v>39.090000000000003</v>
      </c>
      <c r="F81" s="184"/>
      <c r="G81" s="184">
        <f t="shared" ref="G81" si="2">SUM(G47:G67)</f>
        <v>137.42000000000002</v>
      </c>
    </row>
    <row r="87" spans="5:17" x14ac:dyDescent="0.25">
      <c r="E87" s="18"/>
      <c r="G87" s="18"/>
    </row>
    <row r="88" spans="5:17" x14ac:dyDescent="0.25">
      <c r="Q88" s="18"/>
    </row>
    <row r="89" spans="5:17" x14ac:dyDescent="0.25">
      <c r="E89" s="18"/>
      <c r="G89" s="18"/>
    </row>
  </sheetData>
  <mergeCells count="41">
    <mergeCell ref="O13:O16"/>
    <mergeCell ref="X14:Y15"/>
    <mergeCell ref="Z14:AA15"/>
    <mergeCell ref="P13:P16"/>
    <mergeCell ref="Q13:R13"/>
    <mergeCell ref="S13:T13"/>
    <mergeCell ref="U13:W13"/>
    <mergeCell ref="U14:U16"/>
    <mergeCell ref="V14:V16"/>
    <mergeCell ref="W14:W16"/>
    <mergeCell ref="Q14:Q16"/>
    <mergeCell ref="R14:R16"/>
    <mergeCell ref="S14:S16"/>
    <mergeCell ref="T14:T16"/>
    <mergeCell ref="K14:K16"/>
    <mergeCell ref="L14:L16"/>
    <mergeCell ref="M14:M16"/>
    <mergeCell ref="N14:N16"/>
    <mergeCell ref="K13:N13"/>
    <mergeCell ref="X8:AA8"/>
    <mergeCell ref="A10:AA10"/>
    <mergeCell ref="A11:AA11"/>
    <mergeCell ref="A13:A16"/>
    <mergeCell ref="B13:B16"/>
    <mergeCell ref="C13:C16"/>
    <mergeCell ref="D13:D16"/>
    <mergeCell ref="E13:G13"/>
    <mergeCell ref="H13:H16"/>
    <mergeCell ref="I13:J13"/>
    <mergeCell ref="X13:AA13"/>
    <mergeCell ref="E14:E16"/>
    <mergeCell ref="F14:F16"/>
    <mergeCell ref="G14:G16"/>
    <mergeCell ref="I14:I16"/>
    <mergeCell ref="J14:J16"/>
    <mergeCell ref="Y7:AA7"/>
    <mergeCell ref="X1:AA1"/>
    <mergeCell ref="X2:Z2"/>
    <mergeCell ref="X3:Z3"/>
    <mergeCell ref="X4:Z4"/>
    <mergeCell ref="X5:AA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4" fitToHeight="0" orientation="landscape" verticalDpi="180" r:id="rId1"/>
  <rowBreaks count="3" manualBreakCount="3">
    <brk id="21" max="26" man="1"/>
    <brk id="30" max="26" man="1"/>
    <brk id="4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П.1.1-25-29 </vt:lpstr>
      <vt:lpstr>П.1.3 (25-29)</vt:lpstr>
      <vt:lpstr>П.2.2 (25-29)</vt:lpstr>
      <vt:lpstr>'П.1.1-25-29 '!Область_печати</vt:lpstr>
      <vt:lpstr>'П.1.3 (25-29)'!Область_печати</vt:lpstr>
      <vt:lpstr>'П.2.2 (25-29)'!Область_печати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2024-08-26T02:04:51Z</dcterms:modified>
</cp:coreProperties>
</file>