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<sst xmlns="http://schemas.openxmlformats.org/spreadsheetml/2006/main" count="223" uniqueCount="80">
  <si>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</si>
  <si>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</si>
  <si>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</si>
  <si>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</si>
  <si>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</si>
  <si>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</si>
  <si>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</si>
  <si>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</si>
  <si>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</si>
  <si>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</si>
  <si>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</si>
  <si>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</si>
  <si>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</si>
  <si>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</si>
  <si>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</si>
  <si>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</si>
  <si>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</si>
  <si>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</si>
  <si>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</si>
  <si>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</si>
  <si>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</si>
  <si>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</si>
  <si>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</si>
  <si>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</si>
  <si>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</si>
  <si>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</si>
  <si>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</si>
  <si>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</si>
  <si>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</si>
  <si>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</si>
  <si>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</si>
  <si>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</si>
  <si>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</si>
  <si>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</si>
  <si>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</si>
  <si>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</si>
  <si>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</si>
  <si>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</si>
  <si>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</si>
  <si>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</si>
  <si>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</si>
  <si>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</si>
  <si>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</si>
  <si>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</si>
  <si>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</si>
  <si>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</si>
  <si>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</si>
  <si>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</si>
  <si>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</si>
  <si>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</si>
  <si>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</si>
  <si>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</si>
  <si>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</si>
  <si>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</si>
  <si>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</si>
  <si>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</si>
  <si>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</si>
  <si>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</si>
  <si>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</si>
  <si>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</si>
  <si>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</si>
  <si>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</si>
  <si>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</si>
  <si>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</si>
  <si>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</si>
  <si>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</si>
  <si>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</si>
  <si>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</si>
  <si>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</si>
  <si>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</si>
  <si>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</si>
  <si>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</si>
  <si>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</si>
  <si>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</si>
  <si>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</si>
  <si>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</si>
  <si>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28 февраля 2013г.</t>
  </si>
  <si>
    <t>Текущий объем свободной мощности с учетом присоединенных потребителей на 28.02.2013г.</t>
  </si>
  <si>
    <t>Объем свободной мощности с учетом присоединенных потребителей и заключенных договоров на ТП и поданных заявок на ТП на 28.02.2013г.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</si>
  <si>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28.02.2013г.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</si>
</sst>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184" fontId="4" fillId="0" borderId="31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4" fontId="4" fillId="0" borderId="32" xfId="0" applyNumberFormat="1" applyFont="1" applyBorder="1" applyAlignment="1">
      <alignment horizontal="center"/>
    </xf>
    <xf numFmtId="184" fontId="4" fillId="0" borderId="31" xfId="0" applyNumberFormat="1" applyFont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6" sqref="O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16" t="s">
        <v>76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112" t="s">
        <v>68</v>
      </c>
      <c r="G5" s="113"/>
      <c r="H5" s="11" t="s">
        <v>65</v>
      </c>
      <c r="I5" s="112" t="s">
        <v>66</v>
      </c>
      <c r="J5" s="113"/>
      <c r="K5" s="114" t="s">
        <v>72</v>
      </c>
      <c r="L5" s="115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07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96"/>
      <c r="Q8" s="2"/>
    </row>
    <row r="9" spans="2:17" ht="15.75">
      <c r="B9" s="108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97"/>
      <c r="Q9" s="2"/>
    </row>
    <row r="10" spans="2:17" ht="15.75">
      <c r="B10" s="108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08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96"/>
      <c r="Q11" s="2"/>
    </row>
    <row r="12" spans="2:17" ht="15.75">
      <c r="B12" s="108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97"/>
      <c r="Q12" s="2"/>
    </row>
    <row r="13" spans="2:17" ht="15.75">
      <c r="B13" s="108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08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1.30912+0.095+0.015+0.058+0.615+0.08+0.015+0.015</f>
        <v>2.2021200000000003</v>
      </c>
      <c r="I14" s="60">
        <f>F14+H14/0.85</f>
        <v>6.399029411764706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4.100970588235294</v>
      </c>
      <c r="O14" s="59">
        <f>IF((E14*1.05-I14)&gt;0,(E14*105/100)-I14,0)</f>
        <v>4.100970588235294</v>
      </c>
      <c r="P14" s="96"/>
      <c r="Q14" s="2"/>
    </row>
    <row r="15" spans="2:17" ht="15.75">
      <c r="B15" s="108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97"/>
      <c r="Q15" s="2"/>
    </row>
    <row r="16" spans="2:17" ht="15.75">
      <c r="B16" s="108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08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96"/>
      <c r="Q17" s="2"/>
    </row>
    <row r="18" spans="2:17" ht="15.75">
      <c r="B18" s="108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97"/>
      <c r="Q18" s="2"/>
    </row>
    <row r="19" spans="2:17" ht="15.75">
      <c r="B19" s="108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08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96"/>
      <c r="Q20" s="2"/>
    </row>
    <row r="21" spans="2:17" ht="15.75">
      <c r="B21" s="108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97"/>
      <c r="Q21" s="2"/>
    </row>
    <row r="22" spans="2:17" ht="15.75">
      <c r="B22" s="108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08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96"/>
      <c r="Q23" s="2"/>
    </row>
    <row r="24" spans="2:17" ht="15.75">
      <c r="B24" s="108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98"/>
      <c r="Q24" s="2"/>
    </row>
    <row r="25" spans="2:17" ht="15.75">
      <c r="B25" s="108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97"/>
      <c r="Q25" s="2"/>
    </row>
    <row r="26" spans="2:17" ht="15.75">
      <c r="B26" s="108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08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99" t="s">
        <v>71</v>
      </c>
      <c r="Q27" s="2"/>
    </row>
    <row r="28" spans="2:17" ht="15.75">
      <c r="B28" s="108"/>
      <c r="C28" s="20" t="s">
        <v>2</v>
      </c>
      <c r="D28" s="19" t="s">
        <v>47</v>
      </c>
      <c r="E28" s="18">
        <v>5.6</v>
      </c>
      <c r="F28" s="102">
        <v>4.4391</v>
      </c>
      <c r="G28" s="110">
        <f>F28/E28</f>
        <v>0.7926964285714286</v>
      </c>
      <c r="H28" s="117"/>
      <c r="I28" s="117"/>
      <c r="J28" s="110"/>
      <c r="K28" s="117"/>
      <c r="L28" s="110"/>
      <c r="M28" s="102"/>
      <c r="N28" s="102"/>
      <c r="O28" s="102"/>
      <c r="P28" s="100"/>
      <c r="Q28" s="2"/>
    </row>
    <row r="29" spans="2:17" ht="15.75">
      <c r="B29" s="108"/>
      <c r="C29" s="20" t="s">
        <v>3</v>
      </c>
      <c r="D29" s="19" t="s">
        <v>47</v>
      </c>
      <c r="E29" s="18">
        <v>5.6</v>
      </c>
      <c r="F29" s="103"/>
      <c r="G29" s="111"/>
      <c r="H29" s="118"/>
      <c r="I29" s="118"/>
      <c r="J29" s="111"/>
      <c r="K29" s="118"/>
      <c r="L29" s="111"/>
      <c r="M29" s="103"/>
      <c r="N29" s="103"/>
      <c r="O29" s="103"/>
      <c r="P29" s="100"/>
      <c r="Q29" s="2"/>
    </row>
    <row r="30" spans="2:17" ht="15.75">
      <c r="B30" s="108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01"/>
      <c r="Q30" s="2"/>
    </row>
    <row r="31" spans="2:17" ht="15.75">
      <c r="B31" s="108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08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99" t="s">
        <v>70</v>
      </c>
      <c r="Q32" s="2"/>
    </row>
    <row r="33" spans="2:17" ht="15.75">
      <c r="B33" s="108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00"/>
      <c r="Q33" s="2"/>
    </row>
    <row r="34" spans="2:17" ht="15.75">
      <c r="B34" s="108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01"/>
      <c r="Q34" s="2"/>
    </row>
    <row r="35" spans="2:17" ht="15.75">
      <c r="B35" s="108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08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0.248+0.05+0.014+0.039+0.027+0.004+0.014+0.008+0.008+0.023+0.008+0.008+0.018+0.016+0.012+0.008</f>
        <v>0.5050000000000001</v>
      </c>
      <c r="I36" s="60">
        <f>F36+H36/0.85</f>
        <v>5.130317647058824</v>
      </c>
      <c r="J36" s="79"/>
      <c r="K36" s="60">
        <f>I36</f>
        <v>5.130317647058824</v>
      </c>
      <c r="L36" s="79">
        <f>K36/E37</f>
        <v>1.282579411764706</v>
      </c>
      <c r="M36" s="59">
        <f>E37*1.4-F36</f>
        <v>1.0637999999999996</v>
      </c>
      <c r="N36" s="67">
        <f>E37*1.4-I36</f>
        <v>0.46968235294117555</v>
      </c>
      <c r="O36" s="66">
        <f>IF(L36&gt;1.4,0,(E37*140/100)-I36)</f>
        <v>0.46968235294117555</v>
      </c>
      <c r="P36" s="96"/>
      <c r="Q36" s="2"/>
    </row>
    <row r="37" spans="2:17" ht="15.75">
      <c r="B37" s="108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98"/>
      <c r="Q37" s="2"/>
    </row>
    <row r="38" spans="2:17" ht="15.75">
      <c r="B38" s="108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97"/>
      <c r="Q38" s="2"/>
    </row>
    <row r="39" spans="2:17" ht="15.75">
      <c r="B39" s="108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08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0.563+0.033+0.023+0.007+0.023+0.008+0.022+0.021+0.016+0.016+0.007+0.047+0.044+0.008+0.03+0.023</f>
        <v>0.8910000000000002</v>
      </c>
      <c r="I40" s="60">
        <f>F40+H40/0.85</f>
        <v>5.8055352941176475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0.8094647058823528</v>
      </c>
      <c r="O40" s="59">
        <f>IF((E40*1.05-I40)&gt;0,(E40*105/100)-I40,0)</f>
        <v>0.8094647058823528</v>
      </c>
      <c r="P40" s="96"/>
      <c r="Q40" s="2"/>
    </row>
    <row r="41" spans="2:17" ht="15.75">
      <c r="B41" s="108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97"/>
      <c r="Q41" s="2"/>
    </row>
    <row r="42" spans="2:17" ht="15.75">
      <c r="B42" s="108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08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99" t="s">
        <v>71</v>
      </c>
    </row>
    <row r="44" spans="2:16" ht="12.75">
      <c r="B44" s="108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00"/>
    </row>
    <row r="45" spans="2:16" ht="12.75">
      <c r="B45" s="108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01"/>
    </row>
    <row r="46" spans="2:16" ht="12.75">
      <c r="B46" s="108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08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0.2903+0.095+0.015+0.03+0.045+0.01</f>
        <v>0.4853</v>
      </c>
      <c r="I47" s="59">
        <f>F47+H47/0.85</f>
        <v>3.3213411764705882</v>
      </c>
      <c r="J47" s="81"/>
      <c r="K47" s="59">
        <f>I47</f>
        <v>3.3213411764705882</v>
      </c>
      <c r="L47" s="93">
        <f>K47/E48</f>
        <v>2.0758382352941176</v>
      </c>
      <c r="M47" s="92">
        <f>E48*1.4-F47</f>
        <v>-0.5104000000000002</v>
      </c>
      <c r="N47" s="91">
        <f>E48*1.4-I47</f>
        <v>-1.0813411764705885</v>
      </c>
      <c r="O47" s="92">
        <f>IF(L47&gt;1.4,0,(E48*140/100)-I47)</f>
        <v>0</v>
      </c>
      <c r="P47" s="99" t="s">
        <v>70</v>
      </c>
    </row>
    <row r="48" spans="2:16" ht="12.75">
      <c r="B48" s="108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00"/>
    </row>
    <row r="49" spans="2:16" ht="12.75">
      <c r="B49" s="109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01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4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99" t="s">
        <v>71</v>
      </c>
    </row>
    <row r="52" spans="2:16" ht="12.75">
      <c r="B52" s="105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00"/>
    </row>
    <row r="53" spans="2:16" ht="12.75">
      <c r="B53" s="105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01"/>
    </row>
    <row r="54" spans="2:16" ht="12.75">
      <c r="B54" s="105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5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</f>
        <v>0.622</v>
      </c>
      <c r="I55" s="66">
        <f>F55+H55/0.85</f>
        <v>6.541564705882352</v>
      </c>
      <c r="J55" s="83"/>
      <c r="K55" s="66">
        <f>I55</f>
        <v>6.541564705882352</v>
      </c>
      <c r="L55" s="83">
        <f>K55/E56</f>
        <v>1.0383436041083098</v>
      </c>
      <c r="M55" s="59">
        <f>E56*1.4-F55</f>
        <v>3.0101999999999993</v>
      </c>
      <c r="N55" s="67">
        <f>E56*1.4-I55</f>
        <v>2.2784352941176467</v>
      </c>
      <c r="O55" s="66">
        <f>IF(L55&gt;1.4,0,(E56*140/100)-I55)</f>
        <v>2.2784352941176484</v>
      </c>
      <c r="P55" s="96"/>
    </row>
    <row r="56" spans="2:16" ht="12.75">
      <c r="B56" s="105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98"/>
    </row>
    <row r="57" spans="2:16" ht="12.75">
      <c r="B57" s="105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97"/>
    </row>
    <row r="58" spans="2:16" ht="12.75">
      <c r="B58" s="105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5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96"/>
    </row>
    <row r="60" spans="2:16" ht="12.75">
      <c r="B60" s="105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97"/>
    </row>
    <row r="61" spans="2:16" ht="12.75">
      <c r="B61" s="105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5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f>0.03+0.015</f>
        <v>0.045</v>
      </c>
      <c r="I62" s="60">
        <f>F62+H62/0.85</f>
        <v>1.9637411764705883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1.3437588235294118</v>
      </c>
      <c r="O62" s="59">
        <f>IF((E62*1.05-I62)&gt;0,(E62*105/100)-I62,0)</f>
        <v>1.3437588235294118</v>
      </c>
      <c r="P62" s="96"/>
    </row>
    <row r="63" spans="2:16" ht="12.75">
      <c r="B63" s="105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97"/>
    </row>
    <row r="64" spans="2:16" ht="12.75">
      <c r="B64" s="105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5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99" t="s">
        <v>71</v>
      </c>
    </row>
    <row r="66" spans="2:16" ht="12.75">
      <c r="B66" s="105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00"/>
    </row>
    <row r="67" spans="2:16" ht="12.75">
      <c r="B67" s="105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01"/>
    </row>
    <row r="68" spans="2:16" ht="12.75">
      <c r="B68" s="105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5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96"/>
    </row>
    <row r="70" spans="2:16" ht="12.75">
      <c r="B70" s="105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97"/>
    </row>
    <row r="71" spans="2:16" ht="12.75">
      <c r="B71" s="105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5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0.13434+0.015+0.015</f>
        <v>0.16433999999999999</v>
      </c>
      <c r="I72" s="66">
        <f>F72+H72/0.85</f>
        <v>1.171441176470588</v>
      </c>
      <c r="J72" s="83"/>
      <c r="K72" s="66">
        <f>I72</f>
        <v>1.171441176470588</v>
      </c>
      <c r="L72" s="83">
        <f>K72/E73</f>
        <v>0.7321507352941176</v>
      </c>
      <c r="M72" s="59">
        <f>E73*1.4-F72</f>
        <v>1.2618999999999998</v>
      </c>
      <c r="N72" s="67">
        <f>E73*1.4-I72</f>
        <v>1.0685588235294117</v>
      </c>
      <c r="O72" s="66">
        <f>IF(L72&gt;1.4,0,(E73*140/100)-I72)</f>
        <v>1.0685588235294121</v>
      </c>
      <c r="P72" s="96"/>
    </row>
    <row r="73" spans="2:16" ht="12.75">
      <c r="B73" s="105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98"/>
    </row>
    <row r="74" spans="2:16" ht="12.75">
      <c r="B74" s="105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97"/>
    </row>
    <row r="75" spans="2:16" ht="12.75">
      <c r="B75" s="105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5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0.197+0.023+0.03+0.03</f>
        <v>0.28</v>
      </c>
      <c r="I76" s="66">
        <f>F76+H76/0.85</f>
        <v>1.4501117647058823</v>
      </c>
      <c r="J76" s="83"/>
      <c r="K76" s="66">
        <f>I76</f>
        <v>1.4501117647058823</v>
      </c>
      <c r="L76" s="83">
        <f>K76/E77</f>
        <v>0.5800447058823529</v>
      </c>
      <c r="M76" s="59">
        <f>E77*1.4-F76</f>
        <v>2.3793</v>
      </c>
      <c r="N76" s="67">
        <f>E77*1.4-I76</f>
        <v>2.0498882352941177</v>
      </c>
      <c r="O76" s="66">
        <f>IF(L76&gt;1.4,0,(E77*140/100)-I76)</f>
        <v>2.0498882352941177</v>
      </c>
      <c r="P76" s="96"/>
    </row>
    <row r="77" spans="2:16" ht="12.75">
      <c r="B77" s="105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98"/>
    </row>
    <row r="78" spans="2:16" ht="12.75">
      <c r="B78" s="105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97"/>
    </row>
    <row r="79" spans="2:16" ht="12.75">
      <c r="B79" s="105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5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96"/>
    </row>
    <row r="81" spans="2:16" ht="12.75">
      <c r="B81" s="105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97"/>
    </row>
    <row r="82" spans="2:16" ht="12.75">
      <c r="B82" s="105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5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96"/>
    </row>
    <row r="84" spans="2:16" ht="12.75">
      <c r="B84" s="105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97"/>
    </row>
    <row r="85" spans="2:16" ht="12.75">
      <c r="B85" s="105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5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0.822+0.008+0.015+0.023</f>
        <v>0.868</v>
      </c>
      <c r="I86" s="66">
        <f>F86+H86/0.85</f>
        <v>16.531376470588235</v>
      </c>
      <c r="J86" s="83"/>
      <c r="K86" s="66">
        <f>I86</f>
        <v>16.531376470588235</v>
      </c>
      <c r="L86" s="83">
        <f>K86/E87</f>
        <v>0.8265688235294117</v>
      </c>
      <c r="M86" s="66">
        <f>E87*1.4-F86</f>
        <v>12.4898</v>
      </c>
      <c r="N86" s="67">
        <f>E87*1.4-I86</f>
        <v>11.468623529411765</v>
      </c>
      <c r="O86" s="66">
        <f>IF(L86&gt;1.4,0,(E87*140/100)-I86)</f>
        <v>11.468623529411765</v>
      </c>
      <c r="P86" s="99"/>
    </row>
    <row r="87" spans="2:16" ht="12.75">
      <c r="B87" s="105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00"/>
    </row>
    <row r="88" spans="2:16" ht="12.75">
      <c r="B88" s="105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01"/>
    </row>
    <row r="89" spans="2:16" ht="12.75">
      <c r="B89" s="105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5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96"/>
    </row>
    <row r="91" spans="2:16" ht="12.75">
      <c r="B91" s="105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98"/>
    </row>
    <row r="92" spans="2:16" ht="12.75">
      <c r="B92" s="105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97"/>
    </row>
    <row r="93" spans="2:16" ht="12.75">
      <c r="B93" s="105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5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96"/>
    </row>
    <row r="95" spans="2:16" ht="12.75">
      <c r="B95" s="105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98"/>
    </row>
    <row r="96" spans="2:16" ht="12.75">
      <c r="B96" s="105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97"/>
    </row>
    <row r="97" spans="2:16" ht="12.75">
      <c r="B97" s="105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5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0.28625+0.075+0.049+0.008+0.03+0.02+0.015+0.03+0.015+0.008+0.052+0.008+0.03+0.008+0.007+0.01554</f>
        <v>0.6567900000000002</v>
      </c>
      <c r="I98" s="66">
        <f>F98+H98/0.85</f>
        <v>3.326994117647059</v>
      </c>
      <c r="J98" s="83"/>
      <c r="K98" s="66">
        <f>I98</f>
        <v>3.326994117647059</v>
      </c>
      <c r="L98" s="83">
        <f>K98/E99</f>
        <v>1.3307976470588236</v>
      </c>
      <c r="M98" s="59">
        <f>E99*1.4-F98</f>
        <v>0.9457</v>
      </c>
      <c r="N98" s="67">
        <f>E99*1.4-I98</f>
        <v>0.1730058823529408</v>
      </c>
      <c r="O98" s="66">
        <f>IF(L98&gt;1.4,0,(E99*140/100)-I98)</f>
        <v>0.1730058823529408</v>
      </c>
      <c r="P98" s="96"/>
    </row>
    <row r="99" spans="2:16" ht="12.75">
      <c r="B99" s="105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98"/>
    </row>
    <row r="100" spans="2:16" ht="12.75">
      <c r="B100" s="105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97"/>
    </row>
    <row r="101" spans="2:16" ht="12.75">
      <c r="B101" s="105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5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99" t="s">
        <v>73</v>
      </c>
    </row>
    <row r="103" spans="2:16" ht="12.75">
      <c r="B103" s="105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01"/>
    </row>
    <row r="104" spans="2:16" ht="12.75">
      <c r="B104" s="105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5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99"/>
    </row>
    <row r="106" spans="2:16" ht="12.75">
      <c r="B106" s="105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01"/>
    </row>
    <row r="107" spans="2:16" ht="12.75">
      <c r="B107" s="105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5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0.217+0.03+0.015+0.015+0.015</f>
        <v>0.29200000000000004</v>
      </c>
      <c r="I108" s="60">
        <f>F108+H108/0.9</f>
        <v>0.9357444444444445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0.7442555555555557</v>
      </c>
      <c r="O108" s="59">
        <f>IF((E108*1.05-I108)&gt;0,(E108*105/100)-I108,0)</f>
        <v>0.7442555555555554</v>
      </c>
      <c r="P108" s="96"/>
    </row>
    <row r="109" spans="2:16" ht="12.75">
      <c r="B109" s="105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97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4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0.237+0.05+0.024+0.015+0.01+0.01+0.008+0.005+0.01+0.008+0.008+0.017+0.01</f>
        <v>0.4120000000000001</v>
      </c>
      <c r="I111" s="66">
        <f>F111+H111/0.85</f>
        <v>6.9315058823529405</v>
      </c>
      <c r="J111" s="83"/>
      <c r="K111" s="66">
        <f>I111</f>
        <v>6.9315058823529405</v>
      </c>
      <c r="L111" s="83">
        <f>K111/E112</f>
        <v>1.1002390289449113</v>
      </c>
      <c r="M111" s="59">
        <f>E112*1.4-F111</f>
        <v>2.373199999999999</v>
      </c>
      <c r="N111" s="67">
        <f>E112*1.4-I111</f>
        <v>1.888494117647058</v>
      </c>
      <c r="O111" s="66">
        <f>IF(L111&gt;1.4,0,(E112*140/100)-I111)</f>
        <v>1.8884941176470598</v>
      </c>
      <c r="P111" s="96"/>
    </row>
    <row r="112" spans="2:16" ht="12.75">
      <c r="B112" s="105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98"/>
    </row>
    <row r="113" spans="2:16" ht="12.75">
      <c r="B113" s="105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97"/>
    </row>
    <row r="114" spans="2:16" ht="12.75">
      <c r="B114" s="105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5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f>0.0565+0.007+0.01+0.008</f>
        <v>0.08149999999999999</v>
      </c>
      <c r="I115" s="60">
        <f>F115+H115/0.9</f>
        <v>0.48175555555555555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0.17974444444444454</v>
      </c>
      <c r="O115" s="59">
        <f>IF((E115*1.05-I115)&gt;0,(E115*105/100)-I115,0)</f>
        <v>0.17974444444444454</v>
      </c>
      <c r="P115" s="96"/>
    </row>
    <row r="116" spans="2:16" ht="12.75">
      <c r="B116" s="105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97"/>
    </row>
    <row r="117" spans="2:16" ht="12.75">
      <c r="B117" s="105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5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0.0225+0.006+0.016+0.01</f>
        <v>0.0545</v>
      </c>
      <c r="I118" s="60">
        <f>F118+H118/0.9</f>
        <v>0.6718555555555555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0.6406444444444445</v>
      </c>
      <c r="O118" s="59">
        <f>IF((E118*1.05-I118)&gt;0,(E118*105/100)-I118,0)</f>
        <v>0.6406444444444445</v>
      </c>
      <c r="P118" s="96"/>
    </row>
    <row r="119" spans="2:16" ht="12.75">
      <c r="B119" s="105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97"/>
    </row>
    <row r="120" spans="2:16" ht="12.75">
      <c r="B120" s="105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5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0.19+0.13+0.012+0.015+0.0025+0.0165+0.006+0.008+0.019</f>
        <v>0.3990000000000001</v>
      </c>
      <c r="I121" s="60">
        <f>F121+H121/0.9</f>
        <v>1.4621333333333333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0.21786666666666687</v>
      </c>
      <c r="O121" s="59">
        <f>IF((E121*1.05-I121)&gt;0,(E121*105/100)-I121,0)</f>
        <v>0.21786666666666665</v>
      </c>
      <c r="P121" s="96"/>
    </row>
    <row r="122" spans="2:16" ht="12.75">
      <c r="B122" s="105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97"/>
    </row>
    <row r="123" spans="2:16" ht="12.75">
      <c r="B123" s="105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5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f>0.054+0.015+0.018+0.01</f>
        <v>0.097</v>
      </c>
      <c r="I124" s="60">
        <f>F124+H124/0.9</f>
        <v>0.8237777777777777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0.22622222222222232</v>
      </c>
      <c r="O124" s="59">
        <f>IF((E124*1.05-I124)&gt;0,(E124*105/100)-I124,0)</f>
        <v>0.22622222222222232</v>
      </c>
      <c r="P124" s="96"/>
    </row>
    <row r="125" spans="2:16" ht="12.75">
      <c r="B125" s="106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97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4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96"/>
    </row>
    <row r="128" spans="2:16" ht="12.75">
      <c r="B128" s="105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98"/>
    </row>
    <row r="129" spans="2:16" ht="12.75">
      <c r="B129" s="105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97"/>
    </row>
    <row r="130" spans="2:16" ht="12.75">
      <c r="B130" s="105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5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99" t="s">
        <v>70</v>
      </c>
    </row>
    <row r="132" spans="2:16" ht="12.75">
      <c r="B132" s="105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00"/>
    </row>
    <row r="133" spans="2:16" ht="12.75">
      <c r="B133" s="105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01"/>
    </row>
    <row r="134" spans="2:16" ht="12.75">
      <c r="B134" s="105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5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96"/>
    </row>
    <row r="136" spans="2:16" ht="12.75">
      <c r="B136" s="106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97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P14:P15"/>
    <mergeCell ref="P11:P12"/>
    <mergeCell ref="P32:P34"/>
    <mergeCell ref="P36:P38"/>
    <mergeCell ref="P40:P41"/>
    <mergeCell ref="P23:P25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2013-03-18T04:26:16Z</dcterms:modified>
  <cp:category/>
  <cp:version/>
  <cp:contentType/>
  <cp:contentStatus/>
</cp:coreProperties>
</file>