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<sst xmlns="http://schemas.openxmlformats.org/spreadsheetml/2006/main" count="223" uniqueCount="80">
  <si>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</si>
  <si>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</si>
  <si>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</si>
  <si>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</si>
  <si>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</si>
  <si>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</si>
  <si>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</si>
  <si>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</si>
  <si>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</si>
  <si>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</si>
  <si>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</si>
  <si>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</si>
  <si>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</si>
  <si>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</si>
  <si>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</si>
  <si>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</si>
  <si>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</si>
  <si>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</si>
  <si>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</si>
  <si>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</si>
  <si>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</si>
  <si>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</si>
  <si>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</si>
  <si>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</si>
  <si>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</si>
  <si>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</si>
  <si>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</si>
  <si>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</si>
  <si>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</si>
  <si>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</si>
  <si>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</si>
  <si>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</si>
  <si>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</si>
  <si>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</si>
  <si>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</si>
  <si>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</si>
  <si>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</si>
  <si>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</si>
  <si>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</si>
  <si>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</si>
  <si>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</si>
  <si>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</si>
  <si>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</si>
  <si>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</si>
  <si>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</si>
  <si>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</si>
  <si>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</si>
  <si>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</si>
  <si>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</si>
  <si>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</si>
  <si>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</si>
  <si>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</si>
  <si>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</si>
  <si>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</si>
  <si>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</si>
  <si>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</si>
  <si>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</si>
  <si>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</si>
  <si>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</si>
  <si>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</si>
  <si>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</si>
  <si>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</si>
  <si>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</si>
  <si>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</si>
  <si>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</si>
  <si>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</si>
  <si>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</si>
  <si>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</si>
  <si>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</si>
  <si>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</si>
  <si>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</si>
  <si>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</si>
  <si>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</si>
  <si>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</si>
  <si>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</si>
  <si>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</si>
  <si>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30 июня 2012г.</t>
  </si>
  <si>
    <t>Текущий объем свободной мощности с учетом присоединенных потребителей на 30.06.2012г.</t>
  </si>
  <si>
    <t>Объем свободной мощности с учетом присоединенных потребителей и заключенных договоров на ТП и поданных заявок на ТП на 30.06.2012г.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</si>
  <si>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30.06.2012г.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</si>
</sst>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/>
    </xf>
    <xf numFmtId="184" fontId="4" fillId="0" borderId="3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88" activePane="bottomLeft" state="frozen"/>
      <selection pane="topLeft" activeCell="A1" sqref="A1"/>
      <selection pane="bottomLeft" activeCell="H108" sqref="H10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96" t="s">
        <v>68</v>
      </c>
      <c r="G5" s="97"/>
      <c r="H5" s="11" t="s">
        <v>65</v>
      </c>
      <c r="I5" s="96" t="s">
        <v>66</v>
      </c>
      <c r="J5" s="97"/>
      <c r="K5" s="98" t="s">
        <v>72</v>
      </c>
      <c r="L5" s="99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16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113"/>
      <c r="Q8" s="2"/>
    </row>
    <row r="9" spans="2:17" ht="15.75">
      <c r="B9" s="117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115"/>
      <c r="Q9" s="2"/>
    </row>
    <row r="10" spans="2:17" ht="15.75">
      <c r="B10" s="117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7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113"/>
      <c r="Q11" s="2"/>
    </row>
    <row r="12" spans="2:17" ht="15.75">
      <c r="B12" s="117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115"/>
      <c r="Q12" s="2"/>
    </row>
    <row r="13" spans="2:17" ht="15.75">
      <c r="B13" s="117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7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</f>
        <v>1.47712</v>
      </c>
      <c r="I14" s="60">
        <f>F14+H14/0.85</f>
        <v>5.546088235294118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4.953911764705882</v>
      </c>
      <c r="O14" s="59">
        <f>IF((E14*1.05-I14)&gt;0,(E14*105/100)-I14,0)</f>
        <v>4.953911764705882</v>
      </c>
      <c r="P14" s="113"/>
      <c r="Q14" s="2"/>
    </row>
    <row r="15" spans="2:17" ht="15.75">
      <c r="B15" s="117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115"/>
      <c r="Q15" s="2"/>
    </row>
    <row r="16" spans="2:17" ht="15.75">
      <c r="B16" s="117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7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113"/>
      <c r="Q17" s="2"/>
    </row>
    <row r="18" spans="2:17" ht="15.75">
      <c r="B18" s="117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115"/>
      <c r="Q18" s="2"/>
    </row>
    <row r="19" spans="2:17" ht="15.75">
      <c r="B19" s="117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7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113"/>
      <c r="Q20" s="2"/>
    </row>
    <row r="21" spans="2:17" ht="15.75">
      <c r="B21" s="117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115"/>
      <c r="Q21" s="2"/>
    </row>
    <row r="22" spans="2:17" ht="15.75">
      <c r="B22" s="117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7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113"/>
      <c r="Q23" s="2"/>
    </row>
    <row r="24" spans="2:17" ht="15.75">
      <c r="B24" s="117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14"/>
      <c r="Q24" s="2"/>
    </row>
    <row r="25" spans="2:17" ht="15.75">
      <c r="B25" s="117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115"/>
      <c r="Q25" s="2"/>
    </row>
    <row r="26" spans="2:17" ht="15.75">
      <c r="B26" s="117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7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110" t="s">
        <v>71</v>
      </c>
      <c r="Q27" s="2"/>
    </row>
    <row r="28" spans="2:17" ht="15.75">
      <c r="B28" s="117"/>
      <c r="C28" s="20" t="s">
        <v>2</v>
      </c>
      <c r="D28" s="19" t="s">
        <v>47</v>
      </c>
      <c r="E28" s="18">
        <v>5.6</v>
      </c>
      <c r="F28" s="101">
        <v>4.4391</v>
      </c>
      <c r="G28" s="103">
        <f>F28/E28</f>
        <v>0.7926964285714286</v>
      </c>
      <c r="H28" s="105"/>
      <c r="I28" s="105"/>
      <c r="J28" s="103"/>
      <c r="K28" s="105"/>
      <c r="L28" s="103"/>
      <c r="M28" s="101"/>
      <c r="N28" s="101"/>
      <c r="O28" s="101"/>
      <c r="P28" s="111"/>
      <c r="Q28" s="2"/>
    </row>
    <row r="29" spans="2:17" ht="15.75">
      <c r="B29" s="117"/>
      <c r="C29" s="20" t="s">
        <v>3</v>
      </c>
      <c r="D29" s="19" t="s">
        <v>47</v>
      </c>
      <c r="E29" s="18">
        <v>5.6</v>
      </c>
      <c r="F29" s="102"/>
      <c r="G29" s="104"/>
      <c r="H29" s="106"/>
      <c r="I29" s="106"/>
      <c r="J29" s="104"/>
      <c r="K29" s="106"/>
      <c r="L29" s="104"/>
      <c r="M29" s="102"/>
      <c r="N29" s="102"/>
      <c r="O29" s="102"/>
      <c r="P29" s="111"/>
      <c r="Q29" s="2"/>
    </row>
    <row r="30" spans="2:17" ht="15.75">
      <c r="B30" s="117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12"/>
      <c r="Q30" s="2"/>
    </row>
    <row r="31" spans="2:17" ht="15.75">
      <c r="B31" s="117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7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110" t="s">
        <v>70</v>
      </c>
      <c r="Q32" s="2"/>
    </row>
    <row r="33" spans="2:17" ht="15.75">
      <c r="B33" s="117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11"/>
      <c r="Q33" s="2"/>
    </row>
    <row r="34" spans="2:17" ht="15.75">
      <c r="B34" s="117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12"/>
      <c r="Q34" s="2"/>
    </row>
    <row r="35" spans="2:17" ht="15.75">
      <c r="B35" s="117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7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</f>
        <v>0.43500000000000005</v>
      </c>
      <c r="I36" s="60">
        <f>F36+H36/0.85</f>
        <v>5.047964705882353</v>
      </c>
      <c r="J36" s="79"/>
      <c r="K36" s="60">
        <f>I36</f>
        <v>5.047964705882353</v>
      </c>
      <c r="L36" s="79">
        <f>K36/E37</f>
        <v>1.2619911764705882</v>
      </c>
      <c r="M36" s="59">
        <f>E37*1.4-F36</f>
        <v>1.0637999999999996</v>
      </c>
      <c r="N36" s="67">
        <f>E37*1.4-I36</f>
        <v>0.5520352941176467</v>
      </c>
      <c r="O36" s="66">
        <f>IF(L36&gt;1.4,0,(E37*140/100)-I36)</f>
        <v>0.5520352941176467</v>
      </c>
      <c r="P36" s="113"/>
      <c r="Q36" s="2"/>
    </row>
    <row r="37" spans="2:17" ht="15.75">
      <c r="B37" s="117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14"/>
      <c r="Q37" s="2"/>
    </row>
    <row r="38" spans="2:17" ht="15.75">
      <c r="B38" s="117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115"/>
      <c r="Q38" s="2"/>
    </row>
    <row r="39" spans="2:17" ht="15.75">
      <c r="B39" s="117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7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</f>
        <v>0.7860000000000001</v>
      </c>
      <c r="I40" s="60">
        <f>F40+H40/0.85</f>
        <v>5.682005882352941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0.9329941176470591</v>
      </c>
      <c r="O40" s="59">
        <f>IF((E40*1.05-I40)&gt;0,(E40*105/100)-I40,0)</f>
        <v>0.9329941176470591</v>
      </c>
      <c r="P40" s="113"/>
      <c r="Q40" s="2"/>
    </row>
    <row r="41" spans="2:17" ht="15.75">
      <c r="B41" s="117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115"/>
      <c r="Q41" s="2"/>
    </row>
    <row r="42" spans="2:17" ht="15.75">
      <c r="B42" s="117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7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110" t="s">
        <v>71</v>
      </c>
    </row>
    <row r="44" spans="2:16" ht="12.75">
      <c r="B44" s="117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11"/>
    </row>
    <row r="45" spans="2:16" ht="12.75">
      <c r="B45" s="117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12"/>
    </row>
    <row r="46" spans="2:16" ht="12.75">
      <c r="B46" s="117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7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0.2903+0.095+0.015+0.03+0.045+0.015</f>
        <v>0.4903</v>
      </c>
      <c r="I47" s="59">
        <f>F47+H47/0.85</f>
        <v>3.3272235294117647</v>
      </c>
      <c r="J47" s="81"/>
      <c r="K47" s="59">
        <f>I47</f>
        <v>3.3272235294117647</v>
      </c>
      <c r="L47" s="93">
        <f>K47/E48</f>
        <v>2.0795147058823527</v>
      </c>
      <c r="M47" s="92">
        <f>E48*1.4-F47</f>
        <v>-0.5104000000000002</v>
      </c>
      <c r="N47" s="91">
        <f>E48*1.4-I47</f>
        <v>-1.087223529411765</v>
      </c>
      <c r="O47" s="92">
        <f>IF(L47&gt;1.4,0,(E48*140/100)-I47)</f>
        <v>0</v>
      </c>
      <c r="P47" s="110" t="s">
        <v>70</v>
      </c>
    </row>
    <row r="48" spans="2:16" ht="12.75">
      <c r="B48" s="117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11"/>
    </row>
    <row r="49" spans="2:16" ht="12.75">
      <c r="B49" s="118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12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7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110" t="s">
        <v>71</v>
      </c>
    </row>
    <row r="52" spans="2:16" ht="12.75">
      <c r="B52" s="108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11"/>
    </row>
    <row r="53" spans="2:16" ht="12.75">
      <c r="B53" s="108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12"/>
    </row>
    <row r="54" spans="2:16" ht="12.75">
      <c r="B54" s="108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8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113"/>
    </row>
    <row r="56" spans="2:16" ht="12.75">
      <c r="B56" s="108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14"/>
    </row>
    <row r="57" spans="2:16" ht="12.75">
      <c r="B57" s="108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115"/>
    </row>
    <row r="58" spans="2:16" ht="12.75">
      <c r="B58" s="108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8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113"/>
    </row>
    <row r="60" spans="2:16" ht="12.75">
      <c r="B60" s="108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115"/>
    </row>
    <row r="61" spans="2:16" ht="12.75">
      <c r="B61" s="108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8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113"/>
    </row>
    <row r="63" spans="2:16" ht="12.75">
      <c r="B63" s="108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115"/>
    </row>
    <row r="64" spans="2:16" ht="12.75">
      <c r="B64" s="108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8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110" t="s">
        <v>71</v>
      </c>
    </row>
    <row r="66" spans="2:16" ht="12.75">
      <c r="B66" s="108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11"/>
    </row>
    <row r="67" spans="2:16" ht="12.75">
      <c r="B67" s="108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12"/>
    </row>
    <row r="68" spans="2:16" ht="12.75">
      <c r="B68" s="108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8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113"/>
    </row>
    <row r="70" spans="2:16" ht="12.75">
      <c r="B70" s="108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115"/>
    </row>
    <row r="71" spans="2:16" ht="12.75">
      <c r="B71" s="108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8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</f>
        <v>0.14933999999999997</v>
      </c>
      <c r="I72" s="66">
        <f>F72+H72/0.85</f>
        <v>1.1537941176470587</v>
      </c>
      <c r="J72" s="83"/>
      <c r="K72" s="66">
        <f>I72</f>
        <v>1.1537941176470587</v>
      </c>
      <c r="L72" s="83">
        <f>K72/E73</f>
        <v>0.7211213235294117</v>
      </c>
      <c r="M72" s="59">
        <f>E73*1.4-F72</f>
        <v>1.2618999999999998</v>
      </c>
      <c r="N72" s="67">
        <f>E73*1.4-I72</f>
        <v>1.086205882352941</v>
      </c>
      <c r="O72" s="66">
        <f>IF(L72&gt;1.4,0,(E73*140/100)-I72)</f>
        <v>1.0862058823529415</v>
      </c>
      <c r="P72" s="113"/>
    </row>
    <row r="73" spans="2:16" ht="12.75">
      <c r="B73" s="108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14"/>
    </row>
    <row r="74" spans="2:16" ht="12.75">
      <c r="B74" s="108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115"/>
    </row>
    <row r="75" spans="2:16" ht="12.75">
      <c r="B75" s="108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8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</f>
        <v>0.22</v>
      </c>
      <c r="I76" s="66">
        <f>F76+H76/0.85</f>
        <v>1.3795235294117645</v>
      </c>
      <c r="J76" s="83"/>
      <c r="K76" s="66">
        <f>I76</f>
        <v>1.3795235294117645</v>
      </c>
      <c r="L76" s="83">
        <f>K76/E77</f>
        <v>0.5518094117647058</v>
      </c>
      <c r="M76" s="59">
        <f>E77*1.4-F76</f>
        <v>2.3793</v>
      </c>
      <c r="N76" s="67">
        <f>E77*1.4-I76</f>
        <v>2.1204764705882355</v>
      </c>
      <c r="O76" s="66">
        <f>IF(L76&gt;1.4,0,(E77*140/100)-I76)</f>
        <v>2.1204764705882355</v>
      </c>
      <c r="P76" s="113"/>
    </row>
    <row r="77" spans="2:16" ht="12.75">
      <c r="B77" s="108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14"/>
    </row>
    <row r="78" spans="2:16" ht="12.75">
      <c r="B78" s="108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115"/>
    </row>
    <row r="79" spans="2:16" ht="12.75">
      <c r="B79" s="108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8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113"/>
    </row>
    <row r="81" spans="2:16" ht="12.75">
      <c r="B81" s="108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115"/>
    </row>
    <row r="82" spans="2:16" ht="12.75">
      <c r="B82" s="108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8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113"/>
    </row>
    <row r="84" spans="2:16" ht="12.75">
      <c r="B84" s="108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115"/>
    </row>
    <row r="85" spans="2:16" ht="12.75">
      <c r="B85" s="108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8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</f>
        <v>0.845</v>
      </c>
      <c r="I86" s="66">
        <f>F86+H86/0.85</f>
        <v>16.504317647058823</v>
      </c>
      <c r="J86" s="83"/>
      <c r="K86" s="66">
        <f>I86</f>
        <v>16.504317647058823</v>
      </c>
      <c r="L86" s="83">
        <f>K86/E87</f>
        <v>0.8252158823529412</v>
      </c>
      <c r="M86" s="66">
        <f>E87*1.4-F86</f>
        <v>12.4898</v>
      </c>
      <c r="N86" s="67">
        <f>E87*1.4-I86</f>
        <v>11.495682352941177</v>
      </c>
      <c r="O86" s="66">
        <f>IF(L86&gt;1.4,0,(E87*140/100)-I86)</f>
        <v>11.495682352941177</v>
      </c>
      <c r="P86" s="110"/>
    </row>
    <row r="87" spans="2:16" ht="12.75">
      <c r="B87" s="108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11"/>
    </row>
    <row r="88" spans="2:16" ht="12.75">
      <c r="B88" s="108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12"/>
    </row>
    <row r="89" spans="2:16" ht="12.75">
      <c r="B89" s="108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8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113"/>
    </row>
    <row r="91" spans="2:16" ht="12.75">
      <c r="B91" s="108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14"/>
    </row>
    <row r="92" spans="2:16" ht="12.75">
      <c r="B92" s="108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115"/>
    </row>
    <row r="93" spans="2:16" ht="12.75">
      <c r="B93" s="108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8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113"/>
    </row>
    <row r="95" spans="2:16" ht="12.75">
      <c r="B95" s="108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14"/>
    </row>
    <row r="96" spans="2:16" ht="12.75">
      <c r="B96" s="108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115"/>
    </row>
    <row r="97" spans="2:16" ht="12.75">
      <c r="B97" s="108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8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</f>
        <v>0.5962500000000002</v>
      </c>
      <c r="I98" s="66">
        <f>F98+H98/0.85</f>
        <v>3.2557705882352943</v>
      </c>
      <c r="J98" s="83"/>
      <c r="K98" s="66">
        <f>I98</f>
        <v>3.2557705882352943</v>
      </c>
      <c r="L98" s="83">
        <f>K98/E99</f>
        <v>1.3023082352941178</v>
      </c>
      <c r="M98" s="59">
        <f>E99*1.4-F98</f>
        <v>0.9457</v>
      </c>
      <c r="N98" s="67">
        <f>E99*1.4-I98</f>
        <v>0.2442294117647057</v>
      </c>
      <c r="O98" s="66">
        <f>IF(L98&gt;1.4,0,(E99*140/100)-I98)</f>
        <v>0.2442294117647057</v>
      </c>
      <c r="P98" s="113"/>
    </row>
    <row r="99" spans="2:16" ht="12.75">
      <c r="B99" s="108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14"/>
    </row>
    <row r="100" spans="2:16" ht="12.75">
      <c r="B100" s="108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115"/>
    </row>
    <row r="101" spans="2:16" ht="12.75">
      <c r="B101" s="108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8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110" t="s">
        <v>73</v>
      </c>
    </row>
    <row r="103" spans="2:16" ht="12.75">
      <c r="B103" s="108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12"/>
    </row>
    <row r="104" spans="2:16" ht="12.75">
      <c r="B104" s="108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8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110"/>
    </row>
    <row r="106" spans="2:16" ht="12.75">
      <c r="B106" s="108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12"/>
    </row>
    <row r="107" spans="2:16" ht="12.75">
      <c r="B107" s="108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8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0.217+0.03+0.015+0.03</f>
        <v>0.29200000000000004</v>
      </c>
      <c r="I108" s="60">
        <f>F108+H108/0.9</f>
        <v>0.9357444444444445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0.7442555555555557</v>
      </c>
      <c r="O108" s="59">
        <f>IF((E108*1.05-I108)&gt;0,(E108*105/100)-I108,0)</f>
        <v>0.7442555555555554</v>
      </c>
      <c r="P108" s="113"/>
    </row>
    <row r="109" spans="2:16" ht="12.75">
      <c r="B109" s="108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115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7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</f>
        <v>0.35400000000000004</v>
      </c>
      <c r="I111" s="66">
        <f>F111+H111/0.85</f>
        <v>6.863270588235293</v>
      </c>
      <c r="J111" s="83"/>
      <c r="K111" s="66">
        <f>I111</f>
        <v>6.863270588235293</v>
      </c>
      <c r="L111" s="83">
        <f>K111/E112</f>
        <v>1.089408029878618</v>
      </c>
      <c r="M111" s="59">
        <f>E112*1.4-F111</f>
        <v>2.373199999999999</v>
      </c>
      <c r="N111" s="67">
        <f>E112*1.4-I111</f>
        <v>1.9567294117647052</v>
      </c>
      <c r="O111" s="66">
        <f>IF(L111&gt;1.4,0,(E112*140/100)-I111)</f>
        <v>1.956729411764707</v>
      </c>
      <c r="P111" s="113"/>
    </row>
    <row r="112" spans="2:16" ht="12.75">
      <c r="B112" s="108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14"/>
    </row>
    <row r="113" spans="2:16" ht="12.75">
      <c r="B113" s="108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115"/>
    </row>
    <row r="114" spans="2:16" ht="12.75">
      <c r="B114" s="108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8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v>0.0565</v>
      </c>
      <c r="I115" s="60">
        <f>F115+H115/0.9</f>
        <v>0.45397777777777776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0.20752222222222233</v>
      </c>
      <c r="O115" s="59">
        <f>IF((E115*1.05-I115)&gt;0,(E115*105/100)-I115,0)</f>
        <v>0.20752222222222233</v>
      </c>
      <c r="P115" s="113"/>
    </row>
    <row r="116" spans="2:16" ht="12.75">
      <c r="B116" s="108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115"/>
    </row>
    <row r="117" spans="2:16" ht="12.75">
      <c r="B117" s="108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8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</f>
        <v>0.028499999999999998</v>
      </c>
      <c r="I118" s="60">
        <f>F118+H118/0.9</f>
        <v>0.6429666666666666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0.6695333333333334</v>
      </c>
      <c r="O118" s="59">
        <f>IF((E118*1.05-I118)&gt;0,(E118*105/100)-I118,0)</f>
        <v>0.6695333333333334</v>
      </c>
      <c r="P118" s="113"/>
    </row>
    <row r="119" spans="2:16" ht="12.75">
      <c r="B119" s="108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115"/>
    </row>
    <row r="120" spans="2:16" ht="12.75">
      <c r="B120" s="108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8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</f>
        <v>0.36600000000000005</v>
      </c>
      <c r="I121" s="60">
        <f>F121+H121/0.9</f>
        <v>1.4254666666666667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0.2545333333333335</v>
      </c>
      <c r="O121" s="59">
        <f>IF((E121*1.05-I121)&gt;0,(E121*105/100)-I121,0)</f>
        <v>0.2545333333333333</v>
      </c>
      <c r="P121" s="113"/>
    </row>
    <row r="122" spans="2:16" ht="12.75">
      <c r="B122" s="108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115"/>
    </row>
    <row r="123" spans="2:16" ht="12.75">
      <c r="B123" s="108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8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</f>
        <v>0.08700000000000001</v>
      </c>
      <c r="I124" s="60">
        <f>F124+H124/0.9</f>
        <v>0.8126666666666666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0.2373333333333334</v>
      </c>
      <c r="O124" s="59">
        <f>IF((E124*1.05-I124)&gt;0,(E124*105/100)-I124,0)</f>
        <v>0.2373333333333334</v>
      </c>
      <c r="P124" s="113"/>
    </row>
    <row r="125" spans="2:16" ht="12.75">
      <c r="B125" s="109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115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7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113"/>
    </row>
    <row r="128" spans="2:16" ht="12.75">
      <c r="B128" s="108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14"/>
    </row>
    <row r="129" spans="2:16" ht="12.75">
      <c r="B129" s="108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115"/>
    </row>
    <row r="130" spans="2:16" ht="12.75">
      <c r="B130" s="108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8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110" t="s">
        <v>70</v>
      </c>
    </row>
    <row r="132" spans="2:16" ht="12.75">
      <c r="B132" s="108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11"/>
    </row>
    <row r="133" spans="2:16" ht="12.75">
      <c r="B133" s="108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12"/>
    </row>
    <row r="134" spans="2:16" ht="12.75">
      <c r="B134" s="108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8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113"/>
    </row>
    <row r="136" spans="2:16" ht="12.75">
      <c r="B136" s="109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115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14:P15"/>
    <mergeCell ref="P11:P12"/>
    <mergeCell ref="P32:P34"/>
    <mergeCell ref="P36:P38"/>
    <mergeCell ref="P40:P41"/>
    <mergeCell ref="P23:P25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2012-08-29T06:56:14Z</dcterms:modified>
  <cp:category/>
  <cp:version/>
  <cp:contentType/>
  <cp:contentStatus/>
</cp:coreProperties>
</file>